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joand\Documents\Tesoreria 2025\Informes contables Daniel -2024\Octubre de 2025\"/>
    </mc:Choice>
  </mc:AlternateContent>
  <xr:revisionPtr revIDLastSave="0" documentId="13_ncr:1_{15188F47-A63B-4666-A34A-87E7A52E1081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Seg. 2022" sheetId="1" state="hidden" r:id="rId1"/>
    <sheet name="Seg. 2023 " sheetId="2" r:id="rId2"/>
    <sheet name="RESUMEN PROYECTO" sheetId="5" r:id="rId3"/>
    <sheet name="lista de proyectos " sheetId="3" r:id="rId4"/>
    <sheet name="PUC PRESUPUESTAL " sheetId="4" r:id="rId5"/>
  </sheets>
  <definedNames>
    <definedName name="_xlnm.Print_Area" localSheetId="1">'Seg. 2023 '!$A$1:$K$65</definedName>
    <definedName name="_xlnm.Print_Titles" localSheetId="1">'Seg. 2023 '!$3:$6</definedName>
  </definedNames>
  <calcPr calcId="191029"/>
  <pivotCaches>
    <pivotCache cacheId="0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2" l="1"/>
  <c r="H12" i="2" l="1"/>
  <c r="I59" i="2" l="1"/>
  <c r="G59" i="2"/>
  <c r="F59" i="2"/>
  <c r="E59" i="2"/>
  <c r="D59" i="2"/>
  <c r="C59" i="2"/>
  <c r="B58" i="2"/>
  <c r="H58" i="2"/>
  <c r="K58" i="2"/>
  <c r="B57" i="2"/>
  <c r="H57" i="2"/>
  <c r="K57" i="2" s="1"/>
  <c r="B56" i="2"/>
  <c r="H56" i="2"/>
  <c r="K56" i="2"/>
  <c r="B55" i="2"/>
  <c r="H55" i="2"/>
  <c r="K55" i="2" s="1"/>
  <c r="B54" i="2"/>
  <c r="H54" i="2"/>
  <c r="K54" i="2" s="1"/>
  <c r="B53" i="2"/>
  <c r="H53" i="2"/>
  <c r="K53" i="2" s="1"/>
  <c r="B52" i="2"/>
  <c r="H52" i="2"/>
  <c r="K52" i="2" s="1"/>
  <c r="B51" i="2"/>
  <c r="H51" i="2"/>
  <c r="K51" i="2" s="1"/>
  <c r="B50" i="2"/>
  <c r="H50" i="2"/>
  <c r="K50" i="2" s="1"/>
  <c r="B49" i="2"/>
  <c r="H49" i="2"/>
  <c r="K49" i="2" s="1"/>
  <c r="B48" i="2"/>
  <c r="H48" i="2"/>
  <c r="K48" i="2" s="1"/>
  <c r="B47" i="2"/>
  <c r="H47" i="2"/>
  <c r="K47" i="2" s="1"/>
  <c r="B46" i="2"/>
  <c r="H46" i="2"/>
  <c r="K46" i="2" s="1"/>
  <c r="B45" i="2"/>
  <c r="H45" i="2"/>
  <c r="K45" i="2" s="1"/>
  <c r="B44" i="2"/>
  <c r="H44" i="2"/>
  <c r="K44" i="2" s="1"/>
  <c r="B43" i="2"/>
  <c r="H43" i="2"/>
  <c r="K43" i="2" s="1"/>
  <c r="B42" i="2"/>
  <c r="H42" i="2"/>
  <c r="K42" i="2" s="1"/>
  <c r="B41" i="2"/>
  <c r="H41" i="2"/>
  <c r="K41" i="2" s="1"/>
  <c r="B40" i="2"/>
  <c r="H40" i="2"/>
  <c r="K40" i="2" s="1"/>
  <c r="B39" i="2"/>
  <c r="H39" i="2"/>
  <c r="K39" i="2" s="1"/>
  <c r="B38" i="2"/>
  <c r="H38" i="2"/>
  <c r="K38" i="2" s="1"/>
  <c r="B37" i="2"/>
  <c r="H37" i="2"/>
  <c r="K37" i="2" s="1"/>
  <c r="B36" i="2"/>
  <c r="H36" i="2"/>
  <c r="K36" i="2" s="1"/>
  <c r="B35" i="2"/>
  <c r="H35" i="2"/>
  <c r="K35" i="2" s="1"/>
  <c r="B34" i="2"/>
  <c r="H34" i="2"/>
  <c r="K34" i="2" s="1"/>
  <c r="B33" i="2"/>
  <c r="H33" i="2"/>
  <c r="K33" i="2" s="1"/>
  <c r="B32" i="2"/>
  <c r="H32" i="2"/>
  <c r="K32" i="2"/>
  <c r="B31" i="2"/>
  <c r="H31" i="2"/>
  <c r="K31" i="2" s="1"/>
  <c r="B30" i="2"/>
  <c r="H30" i="2"/>
  <c r="K30" i="2" s="1"/>
  <c r="B29" i="2"/>
  <c r="H29" i="2"/>
  <c r="K29" i="2" s="1"/>
  <c r="B28" i="2"/>
  <c r="H28" i="2"/>
  <c r="K28" i="2" s="1"/>
  <c r="B27" i="2"/>
  <c r="H27" i="2"/>
  <c r="K27" i="2" s="1"/>
  <c r="B26" i="2"/>
  <c r="H26" i="2"/>
  <c r="K26" i="2" s="1"/>
  <c r="B25" i="2"/>
  <c r="H25" i="2"/>
  <c r="K25" i="2" s="1"/>
  <c r="B24" i="2"/>
  <c r="H24" i="2"/>
  <c r="K24" i="2" s="1"/>
  <c r="B23" i="2"/>
  <c r="H23" i="2"/>
  <c r="K23" i="2" s="1"/>
  <c r="B22" i="2"/>
  <c r="H22" i="2"/>
  <c r="K22" i="2" s="1"/>
  <c r="B21" i="2"/>
  <c r="H21" i="2"/>
  <c r="K21" i="2" s="1"/>
  <c r="B20" i="2"/>
  <c r="H20" i="2"/>
  <c r="K20" i="2" s="1"/>
  <c r="B19" i="2"/>
  <c r="H19" i="2"/>
  <c r="K19" i="2" s="1"/>
  <c r="B18" i="2"/>
  <c r="H18" i="2"/>
  <c r="K18" i="2" s="1"/>
  <c r="B17" i="2"/>
  <c r="H17" i="2"/>
  <c r="K17" i="2" s="1"/>
  <c r="B16" i="2"/>
  <c r="H16" i="2"/>
  <c r="K16" i="2" s="1"/>
  <c r="B15" i="2"/>
  <c r="H15" i="2"/>
  <c r="K15" i="2" s="1"/>
  <c r="H14" i="2"/>
  <c r="K14" i="2" s="1"/>
  <c r="H13" i="2"/>
  <c r="K13" i="2" s="1"/>
  <c r="B12" i="2"/>
  <c r="K12" i="2"/>
  <c r="B11" i="2"/>
  <c r="H11" i="2"/>
  <c r="K11" i="2" s="1"/>
  <c r="B10" i="2"/>
  <c r="H10" i="2"/>
  <c r="K10" i="2" s="1"/>
  <c r="B9" i="2"/>
  <c r="H9" i="2"/>
  <c r="K9" i="2" s="1"/>
  <c r="B8" i="2"/>
  <c r="H8" i="2"/>
  <c r="K8" i="2" s="1"/>
  <c r="H7" i="2"/>
  <c r="K7" i="2" s="1"/>
  <c r="B7" i="2"/>
  <c r="K59" i="2" l="1"/>
  <c r="H59" i="2"/>
  <c r="C20" i="1"/>
  <c r="H20" i="1" s="1"/>
  <c r="D20" i="1"/>
  <c r="G20" i="1"/>
  <c r="B20" i="1"/>
  <c r="H7" i="1"/>
  <c r="H8" i="1"/>
  <c r="H9" i="1"/>
  <c r="H10" i="1"/>
  <c r="H11" i="1"/>
  <c r="H12" i="1"/>
  <c r="H13" i="1"/>
  <c r="H14" i="1"/>
  <c r="H15" i="1"/>
  <c r="H16" i="1"/>
  <c r="H17" i="1"/>
  <c r="H18" i="1"/>
  <c r="H6" i="1"/>
</calcChain>
</file>

<file path=xl/sharedStrings.xml><?xml version="1.0" encoding="utf-8"?>
<sst xmlns="http://schemas.openxmlformats.org/spreadsheetml/2006/main" count="568" uniqueCount="471">
  <si>
    <t>Proyecto aprovechamiento de tiempo libre, educación física, recreación, deportes, actividades lúdicas, científicas y culturales SGP</t>
  </si>
  <si>
    <t>Proyecto Democracia, Justicia y Catedra para la Paz</t>
  </si>
  <si>
    <t>Proyecto Constitución, instrucción cívica y participación ciudadana SGP</t>
  </si>
  <si>
    <t>Proyecto ambiental Prae, prevención y atención de desastres SGP</t>
  </si>
  <si>
    <t>Proyecto Educación Sexual SGP</t>
  </si>
  <si>
    <t>Proyecto seguridad Vial SGP</t>
  </si>
  <si>
    <t>Proyecto Estudios Afrocolombianos SGP</t>
  </si>
  <si>
    <t>Proyecto Conservación paisaje cultural cafetero SGP</t>
  </si>
  <si>
    <t>Proyecto Fortalecimiento áreas SGP</t>
  </si>
  <si>
    <t>Proyectos Productivos Pedagógico</t>
  </si>
  <si>
    <t>Otros proyectos</t>
  </si>
  <si>
    <t>Dotación institucional de infraestructura Educativa</t>
  </si>
  <si>
    <t>Proyecto Educativo al servicio de la vida: Juntos para existir, convivir y aprender – Gratuidad</t>
  </si>
  <si>
    <t xml:space="preserve">PROYECTOS </t>
  </si>
  <si>
    <t xml:space="preserve">PRESUPUESTO DEFINITIVO </t>
  </si>
  <si>
    <t xml:space="preserve">COMPROMISO O PAGADO </t>
  </si>
  <si>
    <t xml:space="preserve">SALDO DISPONIBLE </t>
  </si>
  <si>
    <t xml:space="preserve">No. CONTRATO </t>
  </si>
  <si>
    <t>No. COMPROBANTE DE EGRESO</t>
  </si>
  <si>
    <t xml:space="preserve">FECHA DE EJECUCIÓN </t>
  </si>
  <si>
    <t>MES A REPORTAR:</t>
  </si>
  <si>
    <t>Elaborado por:</t>
  </si>
  <si>
    <t xml:space="preserve">Aux Administrativo I.E. </t>
  </si>
  <si>
    <t>C.C.</t>
  </si>
  <si>
    <t xml:space="preserve">TOTALES </t>
  </si>
  <si>
    <t xml:space="preserve">% DE EJECUCIÓN </t>
  </si>
  <si>
    <t>INSTITUCIONES EDUCATIVA:</t>
  </si>
  <si>
    <t>MUNICIPIO:</t>
  </si>
  <si>
    <t>TOTAL DE GASTOS PRESUPUESTADOS 2023:</t>
  </si>
  <si>
    <t>TOTAL DE INGRESOS  PRESUPUESTADOS 2023:</t>
  </si>
  <si>
    <t>SEGUIMIENTO DE PROYECTOS TRAVERSALES VIGENCIA 2023</t>
  </si>
  <si>
    <t xml:space="preserve">CREDITO </t>
  </si>
  <si>
    <t xml:space="preserve">LISTA DE PROYECTOS TRAVERSALES </t>
  </si>
  <si>
    <t xml:space="preserve">RUBRO PRESUPUESTAL </t>
  </si>
  <si>
    <t xml:space="preserve">PRESUPUESTO INICIAL </t>
  </si>
  <si>
    <t xml:space="preserve">CONTRACREDITO </t>
  </si>
  <si>
    <t xml:space="preserve">REDUCCIÓN </t>
  </si>
  <si>
    <t xml:space="preserve">ADICIÓN </t>
  </si>
  <si>
    <t xml:space="preserve">DESCRIPCIÓN </t>
  </si>
  <si>
    <t xml:space="preserve">PRESUPUESTO FINAL </t>
  </si>
  <si>
    <t xml:space="preserve">ASIGNACION DE PROYECTO </t>
  </si>
  <si>
    <t>No. CDP</t>
  </si>
  <si>
    <t>No. RP</t>
  </si>
  <si>
    <t>EJECUTADO (PAGADO HASTA LA FECHA)</t>
  </si>
  <si>
    <t>ESTADO DE EJECUCIÓN * RUBRO</t>
  </si>
  <si>
    <t xml:space="preserve">No. ORDEN DE PAGO </t>
  </si>
  <si>
    <t xml:space="preserve">No. COMPROBANTE DE EGRESO </t>
  </si>
  <si>
    <t>CODIGO</t>
  </si>
  <si>
    <t>NOMBRE</t>
  </si>
  <si>
    <t>1</t>
  </si>
  <si>
    <t>Ingresos</t>
  </si>
  <si>
    <t>1.1</t>
  </si>
  <si>
    <t>Ingresos Corrientes</t>
  </si>
  <si>
    <t>1.1.02</t>
  </si>
  <si>
    <t>Ingresos no tributarios</t>
  </si>
  <si>
    <t>1.1.02.05</t>
  </si>
  <si>
    <t>Venta de bienes y servicios</t>
  </si>
  <si>
    <t>1.1.02.05.002</t>
  </si>
  <si>
    <t>Ventas incidentales de establecimientos no de mercado</t>
  </si>
  <si>
    <t>1.1.02.05.002.09</t>
  </si>
  <si>
    <t>Servicios para la comunidad, sociales y personales</t>
  </si>
  <si>
    <t>1.1.02.05.002.09.01</t>
  </si>
  <si>
    <t>Certificados y constancias</t>
  </si>
  <si>
    <t>1.1.02.05.002.09.02</t>
  </si>
  <si>
    <t>Derechos academicos y servicios complementarios jornada adultos</t>
  </si>
  <si>
    <t>1.1.02.05.002.09.03</t>
  </si>
  <si>
    <t>Derechos de grado y duplicados diplomas y actas de grado</t>
  </si>
  <si>
    <t>1.1.02.05.002.09.04</t>
  </si>
  <si>
    <t>Ingresos proyectos pedagogicos productivos</t>
  </si>
  <si>
    <t>1.1.02.05.002.09.05</t>
  </si>
  <si>
    <t>Concesion local cafeteria</t>
  </si>
  <si>
    <t>1.1.02.05.002.09.06</t>
  </si>
  <si>
    <t>Concesion local fotocopiadora</t>
  </si>
  <si>
    <t>1.1.02.05.002.09.07</t>
  </si>
  <si>
    <t>Fotocopias</t>
  </si>
  <si>
    <t>1.1.02.05.002.09.08</t>
  </si>
  <si>
    <t>Indeminizaciones</t>
  </si>
  <si>
    <t>1.1.02.05.002.09.09</t>
  </si>
  <si>
    <t>Otros ingresos</t>
  </si>
  <si>
    <t>1.1.02.06</t>
  </si>
  <si>
    <t>Transferencias corrientes</t>
  </si>
  <si>
    <t>1.1.02.06.001</t>
  </si>
  <si>
    <t>Sistema General de Participaciones</t>
  </si>
  <si>
    <t>1.1.02.06.001.01</t>
  </si>
  <si>
    <t>Participacion para educacion</t>
  </si>
  <si>
    <t>1.1.02.06.001.01.03</t>
  </si>
  <si>
    <t>Calidad</t>
  </si>
  <si>
    <t>1.1.02.06.001.01.03.01</t>
  </si>
  <si>
    <t xml:space="preserve">Calidad  por matricula oficial  </t>
  </si>
  <si>
    <t>1.1.02.06.001.01.03.01.01</t>
  </si>
  <si>
    <t xml:space="preserve">Transferencias Municipales - SGP Calidad </t>
  </si>
  <si>
    <t>1.1.02.06.001.01.03.02</t>
  </si>
  <si>
    <t>Calidad  por gratuidad</t>
  </si>
  <si>
    <t>1.1.02.06.001.01.03.02.01</t>
  </si>
  <si>
    <t>Transferencias Nacionales - SGP Gratuidad</t>
  </si>
  <si>
    <t>1.1.02.06.006</t>
  </si>
  <si>
    <t>Transferencias de otras entidades del gobierno general</t>
  </si>
  <si>
    <t>1.1.02.06.006.06</t>
  </si>
  <si>
    <t>Otras unidades de gobierno</t>
  </si>
  <si>
    <t>1.1.02.06.006.06.01</t>
  </si>
  <si>
    <t>Transferencias Departamentales - SGP</t>
  </si>
  <si>
    <t>1.1.02.06.006.06.02</t>
  </si>
  <si>
    <t>Transferencias Departamentales - FOME</t>
  </si>
  <si>
    <t>1.1.02.06.006.06.03</t>
  </si>
  <si>
    <t>Transferencias Departamentales - Otros Recursos</t>
  </si>
  <si>
    <t>1.1.02.06.006.06.04</t>
  </si>
  <si>
    <t>Transferencias Municipales - Otras transferencias recursos publicos</t>
  </si>
  <si>
    <t>1.1.02.06.006.06.05</t>
  </si>
  <si>
    <t>1.1.02.06.006.06.06</t>
  </si>
  <si>
    <t xml:space="preserve">Otras Transferencias </t>
  </si>
  <si>
    <t>1.2</t>
  </si>
  <si>
    <t>Recursos de capital</t>
  </si>
  <si>
    <t>1.2.05</t>
  </si>
  <si>
    <t>Rendimientos financieros</t>
  </si>
  <si>
    <t>1.2.05.02</t>
  </si>
  <si>
    <t>Depositos</t>
  </si>
  <si>
    <t>1.2.05.02.01</t>
  </si>
  <si>
    <t>Rendimientos financieros SGP</t>
  </si>
  <si>
    <t>1.2.05.02.02</t>
  </si>
  <si>
    <t>Rendimientos financieros Otros Recursos</t>
  </si>
  <si>
    <t>1.2.08</t>
  </si>
  <si>
    <t>Transferencias de capital</t>
  </si>
  <si>
    <t>1.2.08.01</t>
  </si>
  <si>
    <t>Donaciones</t>
  </si>
  <si>
    <t>1.2.10</t>
  </si>
  <si>
    <t>Recursos del balance</t>
  </si>
  <si>
    <t>1.2.10.02</t>
  </si>
  <si>
    <t>Superavit fiscal</t>
  </si>
  <si>
    <t>1.2.10.02.01</t>
  </si>
  <si>
    <t>Superavit - Transferencias Nacionales SGP Gratuidad</t>
  </si>
  <si>
    <t>1.2.10.02.02</t>
  </si>
  <si>
    <t>Superavit - Recursos Propios</t>
  </si>
  <si>
    <t>1.2.10.02.03</t>
  </si>
  <si>
    <t>Superavit - Transferencias Departamentales FOME</t>
  </si>
  <si>
    <t>1.2.10.02.04</t>
  </si>
  <si>
    <t>Superavit - Transferencias Departamentales SGP</t>
  </si>
  <si>
    <t>1.2.10.02.05</t>
  </si>
  <si>
    <t>Superavit - Transferencias Departamentales Otros recursos</t>
  </si>
  <si>
    <t>1.2.10.02.06</t>
  </si>
  <si>
    <t>Superavit - Transferencias Municipales SGP Calidad</t>
  </si>
  <si>
    <t>1.2.10.02.07</t>
  </si>
  <si>
    <t>SuperÃ¡vit - Transferencias Municipales Otros recursos</t>
  </si>
  <si>
    <t>2</t>
  </si>
  <si>
    <t>Gastos</t>
  </si>
  <si>
    <t>2.1</t>
  </si>
  <si>
    <t>Funcionamiento</t>
  </si>
  <si>
    <t>2.1.2</t>
  </si>
  <si>
    <t>Adquisicion de bienes y servicios</t>
  </si>
  <si>
    <t>2.1.2.01</t>
  </si>
  <si>
    <t>Adquisicion de activos no financieros</t>
  </si>
  <si>
    <t>2.1.2.01.01</t>
  </si>
  <si>
    <t>Activos fijos</t>
  </si>
  <si>
    <t>2.1.2.01.01.003</t>
  </si>
  <si>
    <t>Maquinaria y equipo</t>
  </si>
  <si>
    <t>2.1.2.01.01.003.03</t>
  </si>
  <si>
    <t>Maquinaria de oficina, contabilidad e informatica</t>
  </si>
  <si>
    <t>2.1.2.01.01.003.03.01</t>
  </si>
  <si>
    <t>Maquinas para oficina y contabilidad, y sus partes y accesorios</t>
  </si>
  <si>
    <t>2.1.2.01.01.003.03.02</t>
  </si>
  <si>
    <t>Maquinaria de informotica y sus partes, piezas y accesorios</t>
  </si>
  <si>
    <t>2.1.2.01.01.003.05</t>
  </si>
  <si>
    <t>Equipo y aparatos de radio, television y comunicaciones</t>
  </si>
  <si>
    <t>2.1.2.01.01.003.05.02</t>
  </si>
  <si>
    <t>Aparatos transmisores de television y radio; television, video y camaras digitales; telefonos</t>
  </si>
  <si>
    <t>2.1.2.01.01.003.05.03</t>
  </si>
  <si>
    <t>Radiorreceptores y receptores de television; aparatos para la grabacion y reproduccion de audio y video</t>
  </si>
  <si>
    <t>2.1.2.01.01.004</t>
  </si>
  <si>
    <t>Activos fijos no clasificados como maquinaria y equipo</t>
  </si>
  <si>
    <t>2.1.2.01.01.004.01</t>
  </si>
  <si>
    <t>Muebles, instrumentos musicales, articulos de deporte y antiguedades</t>
  </si>
  <si>
    <t>2.1.2.01.01.004.01.01</t>
  </si>
  <si>
    <t>Muebles</t>
  </si>
  <si>
    <t>2.1.2.01.01.004.01.01.01</t>
  </si>
  <si>
    <t>Asientos</t>
  </si>
  <si>
    <t>2.1.2.01.01.004.01.01.02</t>
  </si>
  <si>
    <t>Muebles del tipo utilizado en la oficina</t>
  </si>
  <si>
    <t>2.1.2.01.01.004.01.01.04</t>
  </si>
  <si>
    <t>Otros muebles N.C.P.</t>
  </si>
  <si>
    <t>2.1.2.02</t>
  </si>
  <si>
    <t>Adquisiciones diferentes de activos</t>
  </si>
  <si>
    <t>2.1.2.02.01</t>
  </si>
  <si>
    <t>Materiales y suministros</t>
  </si>
  <si>
    <t>2.1.2.02.01.003</t>
  </si>
  <si>
    <t>Otros bienes transportables (excepto productos metalicos, maquinaria y equipo)</t>
  </si>
  <si>
    <t>2.1.2.02.01.003.3511038</t>
  </si>
  <si>
    <t>Diluyentes de tintas</t>
  </si>
  <si>
    <t>2.1.2.02.01.003.3532399</t>
  </si>
  <si>
    <t>Productos n.c.p. para tocador</t>
  </si>
  <si>
    <t>2.1.2.02.01.003.3812199</t>
  </si>
  <si>
    <t>Muebles metalicos n.c.p. para oficina</t>
  </si>
  <si>
    <t>2.1.2.02.01.003.3812299</t>
  </si>
  <si>
    <t>Muebles de madera n.c.p. para oficina</t>
  </si>
  <si>
    <t>2.1.2.02.01.003.3899998</t>
  </si>
  <si>
    <t>Articulos n.c.p. para escritorio y oficina</t>
  </si>
  <si>
    <t>2.1.2.02.01.004</t>
  </si>
  <si>
    <t>Productos metalicos y paquetes de software</t>
  </si>
  <si>
    <t>2.1.2.02.01.004.4299991</t>
  </si>
  <si>
    <t>Articulos n.c.p. de ferreteria y cerrajeria</t>
  </si>
  <si>
    <t>2.1.2.02.01.004.4529001</t>
  </si>
  <si>
    <t>Partes y accesorios para computadores y minicomputadores</t>
  </si>
  <si>
    <t>2.1.2.02.01.004.4621299</t>
  </si>
  <si>
    <t>Accesorios para instalaciones electricas n.c.p.</t>
  </si>
  <si>
    <t>2.1.2.02.02</t>
  </si>
  <si>
    <t>Adquisicion de servicios</t>
  </si>
  <si>
    <t>2.1.2.02.02.005</t>
  </si>
  <si>
    <t>Construccion y servicios de la construccion</t>
  </si>
  <si>
    <t>2.1.2.02.02.005.54129</t>
  </si>
  <si>
    <t>Servicios generales de construccion de otros edificios no residenciales</t>
  </si>
  <si>
    <t>2.1.2.02.02.005.54590</t>
  </si>
  <si>
    <t xml:space="preserve">Otros servicios especializado de la construccion </t>
  </si>
  <si>
    <t>2.1.2.02.02.005.54619</t>
  </si>
  <si>
    <t>Otros servicios de instalaciones electricas</t>
  </si>
  <si>
    <t>2.1.2.02.02.005.54790</t>
  </si>
  <si>
    <t>Otros servicios de terminacion y acabado de edificios</t>
  </si>
  <si>
    <t>2.1.2.02.02.006</t>
  </si>
  <si>
    <t>Comercio y distribucion; alojamiento; servicios de suministro de comidas y bebidas; servicios de transporte; y servicios de distribucion de electricidad, gas y agua</t>
  </si>
  <si>
    <t>2.1.2.02.02.006.64114</t>
  </si>
  <si>
    <t>Servicios de transporte terrestre especial local de pasajeros</t>
  </si>
  <si>
    <t>2.1.2.02.02.006.65115</t>
  </si>
  <si>
    <t>Servicios de mudanza de muebles domesticos y de oficina y otros menajes</t>
  </si>
  <si>
    <t>2.1.2.02.02.006.68021</t>
  </si>
  <si>
    <t>Servicios locales de mensajeria nacional</t>
  </si>
  <si>
    <t>2.1.2.02.02.006.69210</t>
  </si>
  <si>
    <t>Servicios de distribucion de agua por tuberÃ­as (excepto vapor y agua caliente), por cuenta propia</t>
  </si>
  <si>
    <t>2.1.2.02.02.007</t>
  </si>
  <si>
    <t>Servicios financieros y servicios conexos, servicios inmobiliarios y servicios de leasing</t>
  </si>
  <si>
    <t>2.1.2.02.02.007.71129</t>
  </si>
  <si>
    <t>Otros servicios de deposito n.c.p.</t>
  </si>
  <si>
    <t>2.1.2.02.02.007.71351</t>
  </si>
  <si>
    <t>Servicios de seguros de vehiculos automotores</t>
  </si>
  <si>
    <t>2.1.2.02.02.007.71355</t>
  </si>
  <si>
    <t>Servicios de seguros generales de responsabilidad civil</t>
  </si>
  <si>
    <t>2.1.2.02.02.007.73123</t>
  </si>
  <si>
    <t>Servicios de arrendamiento sin opcion de compra de maquinaria y equipo de oficina sin operario (excepto computadoras)</t>
  </si>
  <si>
    <t>2.1.2.02.02.008</t>
  </si>
  <si>
    <t xml:space="preserve">Servicios prestados a las empresas y servicios de produccion </t>
  </si>
  <si>
    <t>2.1.2.02.02.008.82221</t>
  </si>
  <si>
    <t>Servicios de contabilidad</t>
  </si>
  <si>
    <t>2.1.2.02.02.008.83151</t>
  </si>
  <si>
    <t>Servicios de alojamiento de sitios web (hosting)</t>
  </si>
  <si>
    <t>2.1.2.02.02.008.83159</t>
  </si>
  <si>
    <t>Otros servicios de alojamiento y suministro de infraestructura en tecnologia de la informacion (TI)</t>
  </si>
  <si>
    <t>2.1.2.02.02.008.83990</t>
  </si>
  <si>
    <t>Otros servicios profesionales, tecnicos y empresariales n.c.p.</t>
  </si>
  <si>
    <t>2.1.2.02.02.008.84120</t>
  </si>
  <si>
    <t>Servicios de telefonia fija (acceso)</t>
  </si>
  <si>
    <t>2.1.2.02.02.008.84131</t>
  </si>
  <si>
    <t>Servicios moviles de voz</t>
  </si>
  <si>
    <t>2.1.2.02.02.008.84222</t>
  </si>
  <si>
    <t>Servicios de acceso a Internet de banda ancha</t>
  </si>
  <si>
    <t>2.1.2.02.02.008.85230</t>
  </si>
  <si>
    <t>Servicios de sistemas de seguridad</t>
  </si>
  <si>
    <t>2.1.2.02.02.008.85310</t>
  </si>
  <si>
    <t>Servicios de desinfeccion y exterminacion</t>
  </si>
  <si>
    <t>2.1.2.02.02.008.85951</t>
  </si>
  <si>
    <t>Servicios de copia y reproduccion</t>
  </si>
  <si>
    <t>2.1.2.02.02.008.85970</t>
  </si>
  <si>
    <t>Servicios de mantenimiento y cuidado del paisaje</t>
  </si>
  <si>
    <t>2.1.2.02.02.008.87130</t>
  </si>
  <si>
    <t>Servicios de mantenimiento y reparacion de computadores y equipos perifericos</t>
  </si>
  <si>
    <t>2.1.2.02.02.008.8715299</t>
  </si>
  <si>
    <t>Otros servicios de mantenimiento y reparacion de maquinaria y aparatos electricos n.c.p.</t>
  </si>
  <si>
    <t>2.1.2.02.02.008.8715399</t>
  </si>
  <si>
    <t>Servicios de mantenimiento y reparacion de equipos y aparatos de telecomunicaciones n.c.p.</t>
  </si>
  <si>
    <t>2.1.2.02.02.008.8715501</t>
  </si>
  <si>
    <t>Servicios de mantenimiento y reparacion de equipos electronicos de consumo domestico</t>
  </si>
  <si>
    <t>2.1.2.02.02.008.8715699</t>
  </si>
  <si>
    <t>Servicio de mantenimiento y reparacion de maquinas de uso general n.c.p.</t>
  </si>
  <si>
    <t>2.1.2.02.02.008.8715999</t>
  </si>
  <si>
    <t>Servicio de mantenimiento y reparacion de otros equipos n.c.p.</t>
  </si>
  <si>
    <t>2.1.2.02.02.008.8724001</t>
  </si>
  <si>
    <t>Servicios de reparacion de muebles</t>
  </si>
  <si>
    <t>2.1.2.02.02.008.8729003</t>
  </si>
  <si>
    <t>Servicio de reparacion de instrumentos musicales</t>
  </si>
  <si>
    <t>2.1.2.02.02.008.8734001</t>
  </si>
  <si>
    <t>Servicio de instalacion de equipos y aparatos de radio, television y comunicaciones</t>
  </si>
  <si>
    <t>2.1.2.02.02.008.8912197</t>
  </si>
  <si>
    <t>Servicios de impresion litografica n.c.p.</t>
  </si>
  <si>
    <t>2.1.2.02.02.008.8912202</t>
  </si>
  <si>
    <t>Empastado de libros</t>
  </si>
  <si>
    <t>2.1.8</t>
  </si>
  <si>
    <t>Gastos por tributos, tasas, contribuciones, multas, sanciones e intereses de mora</t>
  </si>
  <si>
    <t>2.1.8.01</t>
  </si>
  <si>
    <t>Impuestos</t>
  </si>
  <si>
    <t>2.1.8.01.14</t>
  </si>
  <si>
    <t>Gravamen a los movimientos financieros</t>
  </si>
  <si>
    <t>2.1.8.01.51</t>
  </si>
  <si>
    <t>Impuesto sobre vehiculos automotores</t>
  </si>
  <si>
    <t>2.3</t>
  </si>
  <si>
    <t>Inversion</t>
  </si>
  <si>
    <t>2.3.2</t>
  </si>
  <si>
    <t>2.3.2.01</t>
  </si>
  <si>
    <t>2.3.2.01.01</t>
  </si>
  <si>
    <t>2.3.2.01.01.003</t>
  </si>
  <si>
    <t>2.3.2.01.01.003.01</t>
  </si>
  <si>
    <t>Maquinaria para uso general</t>
  </si>
  <si>
    <t>2.3.2.01.01.003.01.06</t>
  </si>
  <si>
    <t>Otras mÃÂ¡quinas para usos generales y sus partes y piezas</t>
  </si>
  <si>
    <t>2.3.2.01.01.003.02</t>
  </si>
  <si>
    <t>Maquinaria para usos especiales</t>
  </si>
  <si>
    <t>2.3.2.01.01.003.02.08</t>
  </si>
  <si>
    <t>Otra maquinaria para usos especiales y sus partes y piezas</t>
  </si>
  <si>
    <t>2.3.2.01.01.003.03</t>
  </si>
  <si>
    <t>2.3.2.01.01.003.03.02</t>
  </si>
  <si>
    <t>Maquinaria de informatica y sus partes, piezas y accesorios</t>
  </si>
  <si>
    <t>2.3.2.01.01.003.05</t>
  </si>
  <si>
    <t>2.3.2.01.01.003.05.02</t>
  </si>
  <si>
    <t>2.3.2.01.01.003.05.03</t>
  </si>
  <si>
    <t>Radiorreceptores y receptores de television; aparatos para la grabacion y reproduccion de sonido y video; microfonos, altavoces, amplificadores, etc.</t>
  </si>
  <si>
    <t>2.3.2.01.01.004</t>
  </si>
  <si>
    <t>2.3.2.01.01.004.01</t>
  </si>
  <si>
    <t>2.3.2.01.01.004.01.01</t>
  </si>
  <si>
    <t>2.3.2.01.01.004.01.01.01</t>
  </si>
  <si>
    <t>2.3.2.01.01.004.01.01.02</t>
  </si>
  <si>
    <t>2.3.2.01.01.004.01.01.04</t>
  </si>
  <si>
    <t>2.3.2.01.01.004.01.02</t>
  </si>
  <si>
    <t>Instrumentos musicales</t>
  </si>
  <si>
    <t>2.3.2.01.01.004.01.03</t>
  </si>
  <si>
    <t>ArtÃ­culos de deporte</t>
  </si>
  <si>
    <t>2.3.2.02</t>
  </si>
  <si>
    <t>2.3.2.02.01</t>
  </si>
  <si>
    <t>2.3.2.02.01.002</t>
  </si>
  <si>
    <t>Productos alimenticios, bebidas y tabaco; textiles, prendas de vestir y productos de cuero</t>
  </si>
  <si>
    <t>2.3.2.02.01.002.2331999</t>
  </si>
  <si>
    <t>Preparaciones alimenticias especiales para animales n.c.p.</t>
  </si>
  <si>
    <t>2.3.2.02.01.002.2713001</t>
  </si>
  <si>
    <t>Cortinas y colgaduras</t>
  </si>
  <si>
    <t>2.3.2.02.01.002.2713002</t>
  </si>
  <si>
    <t>Persianas de tela</t>
  </si>
  <si>
    <t>2.3.2.02.01.002.2823602</t>
  </si>
  <si>
    <t>Ropa de deporte para ninos</t>
  </si>
  <si>
    <t>2.3.2.02.01.002.2823605</t>
  </si>
  <si>
    <t>Pantalonetas, shores, bermudas y similares por deporte</t>
  </si>
  <si>
    <t>2.3.2.02.01.002.2823608</t>
  </si>
  <si>
    <t>Trajes para teatro</t>
  </si>
  <si>
    <t>2.3.2.02.01.003</t>
  </si>
  <si>
    <t>2.3.2.02.01.003.3221001</t>
  </si>
  <si>
    <t>Libros escolares impresos</t>
  </si>
  <si>
    <t>2.3.2.02.01.003.3229906</t>
  </si>
  <si>
    <t>Libros publicados en fasciculos, folletos, hojas sueltas e impresos similares</t>
  </si>
  <si>
    <t>2.3.2.02.01.003.3529901</t>
  </si>
  <si>
    <t>Botiquines para emergencia</t>
  </si>
  <si>
    <t>2.3.2.02.01.003.3532399</t>
  </si>
  <si>
    <t>2.3.2.02.01.003.3544203</t>
  </si>
  <si>
    <t>Mezclas quimicas para extintores</t>
  </si>
  <si>
    <t>2.3.2.02.01.003.3549999</t>
  </si>
  <si>
    <t>Productos quimicos n.c.p.</t>
  </si>
  <si>
    <t>2.3.2.02.01.003.3699099</t>
  </si>
  <si>
    <t>Articulos n.c.p de material plastico para farmacia y laboratorio</t>
  </si>
  <si>
    <t>2.3.2.02.01.003.3814086</t>
  </si>
  <si>
    <t>Muebles de madera n.c.p. para escuelas</t>
  </si>
  <si>
    <t>2.3.2.02.01.003.3814089</t>
  </si>
  <si>
    <t>Muebles metalicos n.c.p. para escuelas</t>
  </si>
  <si>
    <t>2.3.2.02.01.003.3814092</t>
  </si>
  <si>
    <t>Otros muebles n.c.p. de madera</t>
  </si>
  <si>
    <t>2.3.2.02.01.003.3814093</t>
  </si>
  <si>
    <t>Muebles de madera n.c.p.</t>
  </si>
  <si>
    <t>2.3.2.02.01.003.3814094</t>
  </si>
  <si>
    <t>Muebles metalicos n.c.p.</t>
  </si>
  <si>
    <t>2.3.2.02.01.003.3835099</t>
  </si>
  <si>
    <t>Instrumentos musicales n.c.p.</t>
  </si>
  <si>
    <t>2.3.2.02.01.003.3844098</t>
  </si>
  <si>
    <t>Elementos n.c.p. para juegos deportivos</t>
  </si>
  <si>
    <t>2.3.2.02.01.003.3859008</t>
  </si>
  <si>
    <t>Juegos de domino, loterÃ­a y otros juegos de sala</t>
  </si>
  <si>
    <t>2.3.2.02.01.003.3859099</t>
  </si>
  <si>
    <t>Mesas y equipos de juegos n.c.p.</t>
  </si>
  <si>
    <t>2.3.2.02.01.003.3899998</t>
  </si>
  <si>
    <t>2.3.2.02.01.004</t>
  </si>
  <si>
    <t>2.3.2.02.01.004.4291246</t>
  </si>
  <si>
    <t xml:space="preserve">Menaje de acero inoxidable para instituciones   </t>
  </si>
  <si>
    <t>2.3.2.02.01.004.4292102</t>
  </si>
  <si>
    <t>GuadaÃ±as</t>
  </si>
  <si>
    <t>2.3.2.02.01.004.4299603</t>
  </si>
  <si>
    <t>Medallas y condecoraciones de metales comunes</t>
  </si>
  <si>
    <t>2.3.2.02.01.004.4299604</t>
  </si>
  <si>
    <t>Trofeos</t>
  </si>
  <si>
    <t>2.3.2.02.01.004.4299947</t>
  </si>
  <si>
    <t>Persianas de aluminio</t>
  </si>
  <si>
    <t>2.3.2.02.01.004.4299991</t>
  </si>
  <si>
    <t>2.3.2.02.01.004.4392302</t>
  </si>
  <si>
    <t>Extinguidores de incendio</t>
  </si>
  <si>
    <t>2.3.2.02.01.004.4517003</t>
  </si>
  <si>
    <t>Partes, accesorios y elementos para maquinas electronicas</t>
  </si>
  <si>
    <t>2.3.2.02.01.004.4529001</t>
  </si>
  <si>
    <t>2.3.2.02.01.004.4621299</t>
  </si>
  <si>
    <t>2.3.2.02.02</t>
  </si>
  <si>
    <t>2.3.2.02.02.005</t>
  </si>
  <si>
    <t>2.3.2.02.02.005.54129</t>
  </si>
  <si>
    <t>2.3.2.02.02.005.54290</t>
  </si>
  <si>
    <t>Servicios generales de construccion de otras obras de ingenieria civil</t>
  </si>
  <si>
    <t>2.3.2.02.02.005.54590</t>
  </si>
  <si>
    <t>Otros servicios especializados de la construccion</t>
  </si>
  <si>
    <t>2.3.2.02.02.005.54611</t>
  </si>
  <si>
    <t>Servicios de instalacion de cables y otros dispositivos electricos</t>
  </si>
  <si>
    <t>2.3.2.02.02.005.54619</t>
  </si>
  <si>
    <t>2.3.2.02.02.005.54710</t>
  </si>
  <si>
    <t>Servicios de instalacion de vidrios y ventanas</t>
  </si>
  <si>
    <t>2.3.2.02.02.005.54790</t>
  </si>
  <si>
    <t>2.3.2.02.02.006</t>
  </si>
  <si>
    <t>2.3.2.02.02.006.63391</t>
  </si>
  <si>
    <t>Servicios de catering para eventos</t>
  </si>
  <si>
    <t>2.3.2.02.02.006.64114</t>
  </si>
  <si>
    <t>2.3.2.02.02.006.65115</t>
  </si>
  <si>
    <t>2.3.2.02.02.006.68021</t>
  </si>
  <si>
    <t>2.3.2.02.02.007</t>
  </si>
  <si>
    <t>2.3.2.02.02.007.71332</t>
  </si>
  <si>
    <t>Servicios de seguros sociales de riesgos laborales</t>
  </si>
  <si>
    <t>2.3.2.02.02.007.73123</t>
  </si>
  <si>
    <t>2.3.2.02.02.008</t>
  </si>
  <si>
    <t>2.3.2.02.02.008.81211</t>
  </si>
  <si>
    <t>Servicios de investigacion basica en psicologia</t>
  </si>
  <si>
    <t>2.3.2.02.02.008.83151</t>
  </si>
  <si>
    <t>2.3.2.02.02.008.83159</t>
  </si>
  <si>
    <t>2.3.2.02.02.008.83919</t>
  </si>
  <si>
    <t>Otros servicios especializados de diseÃ±os contable</t>
  </si>
  <si>
    <t>2.3.2.02.02.008.83990</t>
  </si>
  <si>
    <t>2.3.2.02.02.008.84120</t>
  </si>
  <si>
    <t>2.3.2.02.02.008.84131</t>
  </si>
  <si>
    <t>2.3.2.02.02.008.84222</t>
  </si>
  <si>
    <t>2.3.2.02.02.008.85310</t>
  </si>
  <si>
    <t>2.3.2.02.02.008.85951</t>
  </si>
  <si>
    <t>2.3.2.02.02.008.85954</t>
  </si>
  <si>
    <t>Servicios de preparacion de documentos y otros servicios especializados de apoyo a oficina</t>
  </si>
  <si>
    <t>2.3.2.02.02.008.85970</t>
  </si>
  <si>
    <t>2.3.2.02.02.008.85999</t>
  </si>
  <si>
    <t>Otros servicios de apoyo n.c.p.</t>
  </si>
  <si>
    <t>2.3.2.02.02.008.87130</t>
  </si>
  <si>
    <t>2.3.2.02.02.008.8714199</t>
  </si>
  <si>
    <t>Servicio de mantenimiento y reparacion de vehiculos automotores n.c.p.</t>
  </si>
  <si>
    <t>2.3.2.02.02.008.8715999</t>
  </si>
  <si>
    <t>2.3.2.02.02.008.8912197</t>
  </si>
  <si>
    <t>2.3.2.02.02.009</t>
  </si>
  <si>
    <t>2.3.2.02.02.009.92911</t>
  </si>
  <si>
    <t>Servicios de educacion artistica y cultural</t>
  </si>
  <si>
    <t>2.3.2.02.02.009.92920</t>
  </si>
  <si>
    <t>Servicios de apoyo educativo</t>
  </si>
  <si>
    <t>2.3.2.02.02.009.94590</t>
  </si>
  <si>
    <t>Otros servicios de saneamiento</t>
  </si>
  <si>
    <t>2.3.2.02.02.009.95910</t>
  </si>
  <si>
    <t>Servicios religiosos</t>
  </si>
  <si>
    <t>2.3.2.02.02.009.95999</t>
  </si>
  <si>
    <t>Otros servicios suministrados por asociaciones n.c.p.</t>
  </si>
  <si>
    <t>2.3.2.02.02.009.96290</t>
  </si>
  <si>
    <t>Otros servicios de artes escenicas, eventos culturales y de entretenimiento en vivo</t>
  </si>
  <si>
    <t>2.3.2.02.02.009.96511</t>
  </si>
  <si>
    <t>Servicios de promocion de eventos deportivos y recreativos</t>
  </si>
  <si>
    <t>2.3.2.02.02.009.96620</t>
  </si>
  <si>
    <t>Servicios de apoyo relacionados con el deporte y la recreacion</t>
  </si>
  <si>
    <t xml:space="preserve">DOCUMENTOS SOPORTE </t>
  </si>
  <si>
    <t>NOMBRE DE I.E:</t>
  </si>
  <si>
    <t xml:space="preserve">MES A REPORTAR: </t>
  </si>
  <si>
    <t xml:space="preserve">TOTAL </t>
  </si>
  <si>
    <t>Etiquetas de fila</t>
  </si>
  <si>
    <t xml:space="preserve">Suma de PRESUPUESTO FINAL </t>
  </si>
  <si>
    <t>#N/A</t>
  </si>
  <si>
    <t>Total general</t>
  </si>
  <si>
    <t>(en blanco)</t>
  </si>
  <si>
    <t>Suma de EJECUTADO (PAGADO HASTA LA FECHA)</t>
  </si>
  <si>
    <t>Elaboración</t>
  </si>
  <si>
    <t>Revisó</t>
  </si>
  <si>
    <t>Aprobó</t>
  </si>
  <si>
    <t xml:space="preserve">Espacio para el Nombre </t>
  </si>
  <si>
    <t xml:space="preserve">CARGO </t>
  </si>
  <si>
    <t xml:space="preserve">IERURAL JESUS MARIA MORALES </t>
  </si>
  <si>
    <t xml:space="preserve">CALARCA </t>
  </si>
  <si>
    <t>LUZ MERY GAVIRIA LOPEZ</t>
  </si>
  <si>
    <t>C.C. 25165385</t>
  </si>
  <si>
    <t xml:space="preserve">CARGO  Auxiliar Administrativo </t>
  </si>
  <si>
    <t>SEGUIMIENTO DE PROYECTOS TRAVERSALES VIGENCIA 2025</t>
  </si>
  <si>
    <t>OCTUBRE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</si>
</sst>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&quot;$&quot;\ * #,##0_-;\-&quot;$&quot;\ * #,##0_-;_-&quot;$&quot;\ * &quot;-&quot;_-;_-@_-"/>
    <numFmt numFmtId="164" formatCode="_-[$$-240A]\ * #,##0.00_-;\-[$$-240A]\ * #,##0.00_-;_-[$$-240A]\ 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sz val="12"/>
      <color rgb="FF000000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24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indexed="10"/>
        <bgColor indexed="8"/>
      </patternFill>
    </fill>
    <fill>
      <patternFill patternType="solid">
        <fgColor indexed="11"/>
        <bgColor indexed="8"/>
      </patternFill>
    </fill>
    <fill>
      <patternFill patternType="solid">
        <fgColor theme="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164" fontId="2" fillId="0" borderId="0" xfId="0" applyNumberFormat="1" applyFont="1"/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7" fillId="0" borderId="0" xfId="0" applyFont="1"/>
    <xf numFmtId="164" fontId="7" fillId="0" borderId="0" xfId="0" applyNumberFormat="1" applyFont="1"/>
    <xf numFmtId="42" fontId="7" fillId="0" borderId="0" xfId="1" applyFont="1"/>
    <xf numFmtId="0" fontId="4" fillId="2" borderId="2" xfId="0" applyFont="1" applyFill="1" applyBorder="1" applyAlignment="1">
      <alignment horizontal="justify" vertical="center" wrapText="1"/>
    </xf>
    <xf numFmtId="0" fontId="4" fillId="2" borderId="10" xfId="0" applyFont="1" applyFill="1" applyBorder="1" applyAlignment="1">
      <alignment horizontal="justify" vertical="center" wrapText="1"/>
    </xf>
    <xf numFmtId="0" fontId="8" fillId="0" borderId="0" xfId="0" applyFont="1"/>
    <xf numFmtId="0" fontId="9" fillId="3" borderId="11" xfId="0" applyFont="1" applyFill="1" applyBorder="1" applyAlignment="1">
      <alignment horizontal="center" wrapText="1"/>
    </xf>
    <xf numFmtId="0" fontId="0" fillId="4" borderId="0" xfId="0" applyFill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vertical="top" wrapText="1"/>
    </xf>
    <xf numFmtId="0" fontId="2" fillId="0" borderId="0" xfId="0" pivotButton="1" applyFont="1" applyAlignment="1">
      <alignment vertical="center"/>
    </xf>
    <xf numFmtId="0" fontId="3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3" fillId="0" borderId="16" xfId="0" applyFont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17" xfId="0" applyFont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1" fillId="0" borderId="18" xfId="0" applyFont="1" applyBorder="1" applyAlignment="1" applyProtection="1">
      <alignment horizontal="center" vertical="center" wrapText="1"/>
      <protection locked="0"/>
    </xf>
    <xf numFmtId="0" fontId="11" fillId="0" borderId="19" xfId="0" applyFont="1" applyBorder="1" applyAlignment="1" applyProtection="1">
      <alignment horizontal="center" vertical="center" wrapText="1"/>
      <protection locked="0"/>
    </xf>
    <xf numFmtId="0" fontId="11" fillId="0" borderId="20" xfId="0" applyFont="1" applyBorder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0" xfId="0" applyFont="1" applyAlignment="1" applyProtection="1">
      <alignment horizontal="left" vertical="top" wrapText="1"/>
      <protection locked="0"/>
    </xf>
    <xf numFmtId="164" fontId="10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 wrapText="1"/>
      <protection locked="0"/>
    </xf>
    <xf numFmtId="10" fontId="5" fillId="0" borderId="0" xfId="2" applyNumberFormat="1" applyFont="1" applyAlignment="1" applyProtection="1">
      <alignment horizontal="center" vertical="center"/>
      <protection locked="0"/>
    </xf>
    <xf numFmtId="0" fontId="3" fillId="0" borderId="16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17" xfId="0" applyFont="1" applyBorder="1" applyAlignment="1" applyProtection="1">
      <alignment horizontal="center" vertical="center"/>
      <protection locked="0"/>
    </xf>
    <xf numFmtId="0" fontId="3" fillId="0" borderId="18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164" fontId="5" fillId="0" borderId="12" xfId="0" applyNumberFormat="1" applyFont="1" applyBorder="1" applyProtection="1">
      <protection locked="0"/>
    </xf>
    <xf numFmtId="164" fontId="5" fillId="0" borderId="22" xfId="0" applyNumberFormat="1" applyFont="1" applyBorder="1" applyProtection="1">
      <protection locked="0"/>
    </xf>
    <xf numFmtId="0" fontId="5" fillId="0" borderId="22" xfId="0" applyFont="1" applyBorder="1" applyAlignment="1" applyProtection="1">
      <alignment wrapText="1"/>
      <protection locked="0"/>
    </xf>
    <xf numFmtId="10" fontId="5" fillId="0" borderId="12" xfId="2" applyNumberFormat="1" applyFont="1" applyBorder="1" applyProtection="1">
      <protection locked="0"/>
    </xf>
    <xf numFmtId="0" fontId="3" fillId="0" borderId="13" xfId="0" applyFont="1" applyBorder="1" applyProtection="1">
      <protection locked="0"/>
    </xf>
    <xf numFmtId="0" fontId="3" fillId="0" borderId="15" xfId="0" applyFont="1" applyBorder="1" applyProtection="1">
      <protection locked="0"/>
    </xf>
    <xf numFmtId="0" fontId="3" fillId="0" borderId="14" xfId="0" applyFont="1" applyBorder="1" applyProtection="1">
      <protection locked="0"/>
    </xf>
    <xf numFmtId="164" fontId="11" fillId="0" borderId="0" xfId="0" applyNumberFormat="1" applyFont="1" applyAlignment="1" applyProtection="1">
      <alignment horizontal="right" vertical="center"/>
      <protection hidden="1"/>
    </xf>
    <xf numFmtId="0" fontId="6" fillId="0" borderId="0" xfId="0" applyFont="1" applyAlignment="1">
      <alignment horizontal="center" vertical="center"/>
    </xf>
    <xf numFmtId="0" fontId="5" fillId="5" borderId="13" xfId="0" applyFont="1" applyFill="1" applyBorder="1" applyAlignment="1" applyProtection="1">
      <alignment horizontal="center"/>
      <protection locked="0"/>
    </xf>
    <xf numFmtId="0" fontId="5" fillId="5" borderId="14" xfId="0" applyFont="1" applyFill="1" applyBorder="1" applyAlignment="1" applyProtection="1">
      <alignment horizontal="center"/>
      <protection locked="0"/>
    </xf>
    <xf numFmtId="0" fontId="5" fillId="5" borderId="15" xfId="0" applyFont="1" applyFill="1" applyBorder="1" applyAlignment="1" applyProtection="1">
      <alignment horizontal="center"/>
      <protection locked="0"/>
    </xf>
    <xf numFmtId="0" fontId="5" fillId="0" borderId="21" xfId="0" applyFont="1" applyBorder="1" applyAlignment="1" applyProtection="1">
      <alignment horizontal="center"/>
      <protection locked="0"/>
    </xf>
    <xf numFmtId="0" fontId="5" fillId="0" borderId="22" xfId="0" applyFont="1" applyBorder="1" applyAlignment="1" applyProtection="1">
      <alignment horizont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3" fillId="0" borderId="21" xfId="0" applyFont="1" applyBorder="1" applyAlignment="1" applyProtection="1">
      <alignment horizontal="center"/>
      <protection locked="0"/>
    </xf>
    <xf numFmtId="0" fontId="3" fillId="0" borderId="23" xfId="0" applyFont="1" applyBorder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0" fontId="3" fillId="0" borderId="17" xfId="0" applyFont="1" applyBorder="1" applyProtection="1">
      <protection locked="0"/>
    </xf>
    <xf numFmtId="0" fontId="3" fillId="0" borderId="19" xfId="0" applyFont="1" applyBorder="1" applyProtection="1">
      <protection locked="0"/>
    </xf>
    <xf numFmtId="0" fontId="3" fillId="0" borderId="20" xfId="0" applyFont="1" applyBorder="1" applyProtection="1">
      <protection locked="0"/>
    </xf>
    <xf numFmtId="0" fontId="3" fillId="0" borderId="22" xfId="0" applyFont="1" applyBorder="1" applyAlignment="1" applyProtection="1">
      <alignment horizontal="center"/>
      <protection locked="0"/>
    </xf>
    <xf numFmtId="0" fontId="3" fillId="0" borderId="16" xfId="0" applyFont="1" applyBorder="1" applyProtection="1">
      <protection locked="0"/>
    </xf>
    <xf numFmtId="0" fontId="3" fillId="0" borderId="18" xfId="0" applyFont="1" applyBorder="1" applyProtection="1">
      <protection locked="0"/>
    </xf>
  </cellXfs>
  <cellStyles count="3">
    <cellStyle name="Moneda [0]" xfId="1" builtinId="7"/>
    <cellStyle name="Normal" xfId="0" builtinId="0"/>
    <cellStyle name="Porcentaje" xfId="2" builtinId="5"/>
  </cellStyles>
  <dxfs count="42">
    <dxf>
      <alignment vertical="center" readingOrder="0"/>
    </dxf>
    <dxf>
      <alignment vertical="top" readingOrder="0"/>
    </dxf>
    <dxf>
      <alignment vertical="top" readingOrder="0"/>
    </dxf>
    <dxf>
      <alignment wrapText="1" readingOrder="0"/>
    </dxf>
    <dxf>
      <alignment wrapText="1" readingOrder="0"/>
    </dxf>
    <dxf>
      <alignment wrapText="1" readingOrder="0"/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scheme val="none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scheme val="none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scheme val="none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scheme val="none"/>
      </font>
      <alignment horizontal="center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scheme val="none"/>
      </font>
      <numFmt numFmtId="14" formatCode="0.00%"/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alignment horizontal="general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4" formatCode="_-[$$-240A]\ * #,##0.00_-;\-[$$-240A]\ * #,##0.00_-;_-[$$-240A]\ * &quot;-&quot;??_-;_-@_-"/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4" formatCode="_-[$$-240A]\ * #,##0.00_-;\-[$$-240A]\ * #,##0.00_-;_-[$$-240A]\ * &quot;-&quot;??_-;_-@_-"/>
      <alignment horizontal="right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4" formatCode="_-[$$-240A]\ * #,##0.00_-;\-[$$-240A]\ * #,##0.00_-;_-[$$-240A]\ 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4" formatCode="_-[$$-240A]\ * #,##0.00_-;\-[$$-240A]\ * #,##0.00_-;_-[$$-240A]\ 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4" formatCode="_-[$$-240A]\ * #,##0.00_-;\-[$$-240A]\ * #,##0.00_-;_-[$$-240A]\ 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4" formatCode="_-[$$-240A]\ * #,##0.00_-;\-[$$-240A]\ * #,##0.00_-;_-[$$-240A]\ 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4" formatCode="_-[$$-240A]\ * #,##0.00_-;\-[$$-240A]\ * #,##0.00_-;_-[$$-240A]\ 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scheme val="none"/>
      </font>
      <alignment horizontal="center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 Narrow"/>
        <scheme val="none"/>
      </font>
      <alignment horizontal="justify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scheme val="none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ADEFE SAS" refreshedDate="45049.619080787037" createdVersion="6" refreshedVersion="6" minRefreshableVersion="3" recordCount="52" xr:uid="{00000000-000A-0000-FFFF-FFFF00000000}">
  <cacheSource type="worksheet">
    <worksheetSource name="Tabla3"/>
  </cacheSource>
  <cacheFields count="16">
    <cacheField name="RUBRO PRESUPUESTAL " numFmtId="0">
      <sharedItems containsBlank="1" count="2">
        <s v="2.3.2.01.01.003.05.03"/>
        <m/>
      </sharedItems>
    </cacheField>
    <cacheField name="DESCRIPCIÓN " numFmtId="0">
      <sharedItems count="2">
        <s v="Radiorreceptores y receptores de television; aparatos para la grabacion y reproduccion de sonido y video; microfonos, altavoces, amplificadores, etc."/>
        <e v="#N/A"/>
      </sharedItems>
    </cacheField>
    <cacheField name="PRESUPUESTO INICIAL " numFmtId="164">
      <sharedItems containsString="0" containsBlank="1" containsNumber="1" containsInteger="1" minValue="1000000" maxValue="1000000"/>
    </cacheField>
    <cacheField name="ADICIÓN " numFmtId="164">
      <sharedItems containsString="0" containsBlank="1" containsNumber="1" containsInteger="1" minValue="300000" maxValue="300000"/>
    </cacheField>
    <cacheField name="REDUCCIÓN " numFmtId="164">
      <sharedItems containsString="0" containsBlank="1" containsNumber="1" containsInteger="1" minValue="500000" maxValue="500000"/>
    </cacheField>
    <cacheField name="CREDITO " numFmtId="164">
      <sharedItems containsString="0" containsBlank="1" containsNumber="1" containsInteger="1" minValue="300000" maxValue="300000"/>
    </cacheField>
    <cacheField name="CONTRACREDITO " numFmtId="164">
      <sharedItems containsString="0" containsBlank="1" containsNumber="1" containsInteger="1" minValue="300000" maxValue="300000"/>
    </cacheField>
    <cacheField name="PRESUPUESTO FINAL " numFmtId="164">
      <sharedItems containsSemiMixedTypes="0" containsString="0" containsNumber="1" containsInteger="1" minValue="0" maxValue="800000" count="2">
        <n v="800000"/>
        <n v="0"/>
      </sharedItems>
    </cacheField>
    <cacheField name="EJECUTADO (PAGADO HASTA LA FECHA)" numFmtId="164">
      <sharedItems containsString="0" containsBlank="1" containsNumber="1" containsInteger="1" minValue="500000" maxValue="500000" count="2">
        <n v="500000"/>
        <m/>
      </sharedItems>
    </cacheField>
    <cacheField name="ASIGNACION DE PROYECTO " numFmtId="0">
      <sharedItems containsBlank="1" count="2">
        <s v="Proyecto aprovechamiento de tiempo libre, educación física, recreación, deportes, actividades lúdicas, científicas y culturales SGP"/>
        <m/>
      </sharedItems>
    </cacheField>
    <cacheField name="ESTADO DE EJECUCIÓN * RUBRO" numFmtId="10">
      <sharedItems containsMixedTypes="1" containsNumber="1" minValue="0.625" maxValue="0.625" count="2">
        <n v="0.625"/>
        <e v="#DIV/0!"/>
      </sharedItems>
    </cacheField>
    <cacheField name="No. CDP" numFmtId="0">
      <sharedItems containsBlank="1"/>
    </cacheField>
    <cacheField name="No. RP" numFmtId="0">
      <sharedItems containsBlank="1"/>
    </cacheField>
    <cacheField name="No. CONTRATO " numFmtId="0">
      <sharedItems containsBlank="1"/>
    </cacheField>
    <cacheField name="No. ORDEN DE PAGO " numFmtId="0">
      <sharedItems containsBlank="1"/>
    </cacheField>
    <cacheField name="No. COMPROBANTE DE EGRESO 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2">
  <r>
    <x v="0"/>
    <x v="0"/>
    <n v="1000000"/>
    <n v="300000"/>
    <n v="500000"/>
    <n v="300000"/>
    <n v="300000"/>
    <x v="0"/>
    <x v="0"/>
    <x v="0"/>
    <x v="0"/>
    <s v="xx"/>
    <s v="xx"/>
    <s v="xx"/>
    <s v="xx"/>
    <s v="xx"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TablaDinámica2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3:C8" firstHeaderRow="0" firstDataRow="1" firstDataCol="1"/>
  <pivotFields count="16">
    <pivotField showAll="0">
      <items count="3">
        <item x="0"/>
        <item x="1"/>
        <item t="default"/>
      </items>
    </pivotField>
    <pivotField axis="axisRow" showAll="0">
      <items count="3">
        <item x="0"/>
        <item x="1"/>
        <item t="default"/>
      </items>
    </pivotField>
    <pivotField showAll="0"/>
    <pivotField showAll="0"/>
    <pivotField showAll="0"/>
    <pivotField showAll="0"/>
    <pivotField showAll="0"/>
    <pivotField dataField="1" numFmtId="164" showAll="0">
      <items count="3">
        <item x="1"/>
        <item x="0"/>
        <item t="default"/>
      </items>
    </pivotField>
    <pivotField dataField="1" showAll="0">
      <items count="3">
        <item x="0"/>
        <item x="1"/>
        <item t="default"/>
      </items>
    </pivotField>
    <pivotField axis="axisRow" showAll="0">
      <items count="3">
        <item x="0"/>
        <item x="1"/>
        <item t="default"/>
      </items>
    </pivotField>
    <pivotField showAll="0">
      <items count="3">
        <item x="0"/>
        <item x="1"/>
        <item t="default"/>
      </items>
    </pivotField>
    <pivotField showAll="0"/>
    <pivotField showAll="0"/>
    <pivotField showAll="0"/>
    <pivotField showAll="0"/>
    <pivotField showAll="0"/>
  </pivotFields>
  <rowFields count="2">
    <field x="9"/>
    <field x="1"/>
  </rowFields>
  <rowItems count="5">
    <i>
      <x/>
    </i>
    <i r="1">
      <x/>
    </i>
    <i>
      <x v="1"/>
    </i>
    <i r="1"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Suma de PRESUPUESTO FINAL " fld="7" baseField="0" baseItem="0"/>
    <dataField name="Suma de EJECUTADO (PAGADO HASTA LA FECHA)" fld="8" showDataAs="runTotal" baseField="9" baseItem="0"/>
  </dataFields>
  <formats count="11">
    <format dxfId="10">
      <pivotArea type="all" dataOnly="0" outline="0" fieldPosition="0"/>
    </format>
    <format dxfId="9">
      <pivotArea outline="0" collapsedLevelsAreSubtotals="1" fieldPosition="0"/>
    </format>
    <format dxfId="8">
      <pivotArea field="9" type="button" dataOnly="0" labelOnly="1" outline="0" axis="axisRow" fieldPosition="0"/>
    </format>
    <format dxfId="7">
      <pivotArea dataOnly="0" labelOnly="1" fieldPosition="0">
        <references count="1">
          <reference field="9" count="0"/>
        </references>
      </pivotArea>
    </format>
    <format dxfId="6">
      <pivotArea dataOnly="0" labelOnly="1" grandRow="1" outline="0" fieldPosition="0"/>
    </format>
    <format dxfId="5">
      <pivotArea dataOnly="0" labelOnly="1" fieldPosition="0">
        <references count="1">
          <reference field="9" count="0"/>
        </references>
      </pivotArea>
    </format>
    <format dxfId="4">
      <pivotArea dataOnly="0" labelOnly="1" fieldPosition="0">
        <references count="2">
          <reference field="1" count="1">
            <x v="0"/>
          </reference>
          <reference field="9" count="1" selected="0">
            <x v="0"/>
          </reference>
        </references>
      </pivotArea>
    </format>
    <format dxfId="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field="9" type="button" dataOnly="0" labelOnly="1" outline="0" axis="axisRow" fieldPosition="0"/>
    </format>
    <format dxfId="0">
      <pivotArea field="9" type="button" dataOnly="0" labelOnly="1" outline="0" axis="axisRow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A5:H18" totalsRowShown="0" headerRowDxfId="41" dataDxfId="39" headerRowBorderDxfId="40" tableBorderDxfId="38" totalsRowBorderDxfId="37">
  <autoFilter ref="A5:H18" xr:uid="{00000000-0009-0000-0100-000001000000}"/>
  <tableColumns count="8">
    <tableColumn id="1" xr3:uid="{00000000-0010-0000-0000-000001000000}" name="PROYECTOS " dataDxfId="36"/>
    <tableColumn id="2" xr3:uid="{00000000-0010-0000-0000-000002000000}" name="PRESUPUESTO DEFINITIVO " dataDxfId="35"/>
    <tableColumn id="3" xr3:uid="{00000000-0010-0000-0000-000003000000}" name="COMPROMISO O PAGADO " dataDxfId="34"/>
    <tableColumn id="4" xr3:uid="{00000000-0010-0000-0000-000004000000}" name="FECHA DE EJECUCIÓN " dataDxfId="33"/>
    <tableColumn id="5" xr3:uid="{00000000-0010-0000-0000-000005000000}" name="No. CONTRATO " dataDxfId="32"/>
    <tableColumn id="6" xr3:uid="{00000000-0010-0000-0000-000006000000}" name="No. COMPROBANTE DE EGRESO" dataDxfId="31"/>
    <tableColumn id="7" xr3:uid="{00000000-0010-0000-0000-000007000000}" name="SALDO DISPONIBLE " dataDxfId="30"/>
    <tableColumn id="8" xr3:uid="{00000000-0010-0000-0000-000008000000}" name="% DE EJECUCIÓN " dataDxfId="29">
      <calculatedColumnFormula>C6/B6</calculatedColumnFormula>
    </tableColumn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la3" displayName="Tabla3" ref="A6:P58" totalsRowShown="0" headerRowDxfId="28" dataDxfId="27">
  <autoFilter ref="A6:P58" xr:uid="{00000000-0009-0000-0100-000003000000}"/>
  <tableColumns count="16">
    <tableColumn id="1" xr3:uid="{00000000-0010-0000-0100-000001000000}" name="RUBRO PRESUPUESTAL " dataDxfId="26"/>
    <tableColumn id="2" xr3:uid="{00000000-0010-0000-0100-000002000000}" name="DESCRIPCIÓN " dataDxfId="25">
      <calculatedColumnFormula>VLOOKUP(A7,'PUC PRESUPUESTAL '!A3:B227,2,FALSE)</calculatedColumnFormula>
    </tableColumn>
    <tableColumn id="3" xr3:uid="{00000000-0010-0000-0100-000003000000}" name="PRESUPUESTO INICIAL " dataDxfId="24"/>
    <tableColumn id="4" xr3:uid="{00000000-0010-0000-0100-000004000000}" name="ADICIÓN " dataDxfId="23"/>
    <tableColumn id="5" xr3:uid="{00000000-0010-0000-0100-000005000000}" name="REDUCCIÓN " dataDxfId="22"/>
    <tableColumn id="6" xr3:uid="{00000000-0010-0000-0100-000006000000}" name="CREDITO " dataDxfId="21"/>
    <tableColumn id="7" xr3:uid="{00000000-0010-0000-0100-000007000000}" name="CONTRACREDITO " dataDxfId="20"/>
    <tableColumn id="8" xr3:uid="{00000000-0010-0000-0100-000008000000}" name="PRESUPUESTO FINAL " dataDxfId="19">
      <calculatedColumnFormula>((C7+D7+G7)-(E7+F7))</calculatedColumnFormula>
    </tableColumn>
    <tableColumn id="9" xr3:uid="{00000000-0010-0000-0100-000009000000}" name="EJECUTADO (PAGADO HASTA LA FECHA)" dataDxfId="18"/>
    <tableColumn id="10" xr3:uid="{00000000-0010-0000-0100-00000A000000}" name="ASIGNACION DE PROYECTO " dataDxfId="17"/>
    <tableColumn id="11" xr3:uid="{00000000-0010-0000-0100-00000B000000}" name="ESTADO DE EJECUCIÓN * RUBRO" dataDxfId="16" dataCellStyle="Porcentaje">
      <calculatedColumnFormula>I7/H7</calculatedColumnFormula>
    </tableColumn>
    <tableColumn id="12" xr3:uid="{00000000-0010-0000-0100-00000C000000}" name="No. CDP" dataDxfId="15"/>
    <tableColumn id="13" xr3:uid="{00000000-0010-0000-0100-00000D000000}" name="No. RP" dataDxfId="14"/>
    <tableColumn id="14" xr3:uid="{00000000-0010-0000-0100-00000E000000}" name="No. CONTRATO " dataDxfId="13"/>
    <tableColumn id="15" xr3:uid="{00000000-0010-0000-0100-00000F000000}" name="No. ORDEN DE PAGO " dataDxfId="12"/>
    <tableColumn id="16" xr3:uid="{00000000-0010-0000-0100-000010000000}" name="No. COMPROBANTE DE EGRESO " dataDxfId="11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5"/>
  <sheetViews>
    <sheetView zoomScaleNormal="100" workbookViewId="0">
      <selection activeCell="D7" sqref="D7"/>
    </sheetView>
  </sheetViews>
  <sheetFormatPr baseColWidth="10" defaultRowHeight="16.5" x14ac:dyDescent="0.3"/>
  <cols>
    <col min="1" max="1" width="48.42578125" style="1" customWidth="1"/>
    <col min="2" max="2" width="29" style="1" customWidth="1"/>
    <col min="3" max="3" width="27.42578125" style="1" customWidth="1"/>
    <col min="4" max="4" width="24.42578125" style="1" customWidth="1"/>
    <col min="5" max="5" width="21.7109375" style="1" customWidth="1"/>
    <col min="6" max="6" width="33" style="1" customWidth="1"/>
    <col min="7" max="7" width="22.140625" style="1" customWidth="1"/>
    <col min="8" max="8" width="19.85546875" style="1" customWidth="1"/>
    <col min="9" max="16384" width="11.42578125" style="1"/>
  </cols>
  <sheetData>
    <row r="1" spans="1:8" ht="36.75" customHeight="1" x14ac:dyDescent="0.3">
      <c r="A1" s="57" t="s">
        <v>30</v>
      </c>
      <c r="B1" s="57"/>
      <c r="C1" s="57"/>
      <c r="D1" s="57"/>
      <c r="E1" s="57"/>
      <c r="F1" s="57"/>
      <c r="G1" s="57"/>
      <c r="H1" s="57"/>
    </row>
    <row r="2" spans="1:8" x14ac:dyDescent="0.3">
      <c r="A2" s="13" t="s">
        <v>29</v>
      </c>
      <c r="B2" s="3"/>
      <c r="C2" s="13" t="s">
        <v>26</v>
      </c>
    </row>
    <row r="3" spans="1:8" x14ac:dyDescent="0.3">
      <c r="A3" s="13" t="s">
        <v>28</v>
      </c>
      <c r="B3" s="3"/>
      <c r="C3" s="13" t="s">
        <v>20</v>
      </c>
      <c r="E3" s="13" t="s">
        <v>27</v>
      </c>
    </row>
    <row r="5" spans="1:8" s="2" customFormat="1" x14ac:dyDescent="0.3">
      <c r="A5" s="7" t="s">
        <v>13</v>
      </c>
      <c r="B5" s="8" t="s">
        <v>14</v>
      </c>
      <c r="C5" s="8" t="s">
        <v>15</v>
      </c>
      <c r="D5" s="8" t="s">
        <v>19</v>
      </c>
      <c r="E5" s="8" t="s">
        <v>17</v>
      </c>
      <c r="F5" s="8" t="s">
        <v>18</v>
      </c>
      <c r="G5" s="8" t="s">
        <v>16</v>
      </c>
      <c r="H5" s="9" t="s">
        <v>25</v>
      </c>
    </row>
    <row r="6" spans="1:8" ht="47.25" x14ac:dyDescent="0.3">
      <c r="A6" s="5" t="s">
        <v>0</v>
      </c>
      <c r="B6" s="4"/>
      <c r="C6" s="4"/>
      <c r="D6" s="4"/>
      <c r="E6" s="4"/>
      <c r="F6" s="4"/>
      <c r="G6" s="4"/>
      <c r="H6" s="6" t="e">
        <f>C6/B6</f>
        <v>#DIV/0!</v>
      </c>
    </row>
    <row r="7" spans="1:8" ht="31.5" customHeight="1" x14ac:dyDescent="0.3">
      <c r="A7" s="5" t="s">
        <v>1</v>
      </c>
      <c r="B7" s="4"/>
      <c r="C7" s="4"/>
      <c r="D7" s="4"/>
      <c r="E7" s="4"/>
      <c r="F7" s="4"/>
      <c r="G7" s="4"/>
      <c r="H7" s="6" t="e">
        <f t="shared" ref="H7:H18" si="0">C7/B7</f>
        <v>#DIV/0!</v>
      </c>
    </row>
    <row r="8" spans="1:8" ht="31.5" x14ac:dyDescent="0.3">
      <c r="A8" s="5" t="s">
        <v>2</v>
      </c>
      <c r="B8" s="4"/>
      <c r="C8" s="4"/>
      <c r="D8" s="4"/>
      <c r="E8" s="4"/>
      <c r="F8" s="4"/>
      <c r="G8" s="4"/>
      <c r="H8" s="6" t="e">
        <f t="shared" si="0"/>
        <v>#DIV/0!</v>
      </c>
    </row>
    <row r="9" spans="1:8" ht="35.25" customHeight="1" x14ac:dyDescent="0.3">
      <c r="A9" s="5" t="s">
        <v>3</v>
      </c>
      <c r="B9" s="4"/>
      <c r="C9" s="4"/>
      <c r="D9" s="4"/>
      <c r="E9" s="4"/>
      <c r="F9" s="4"/>
      <c r="G9" s="4"/>
      <c r="H9" s="6" t="e">
        <f t="shared" si="0"/>
        <v>#DIV/0!</v>
      </c>
    </row>
    <row r="10" spans="1:8" ht="39.75" customHeight="1" x14ac:dyDescent="0.3">
      <c r="A10" s="5" t="s">
        <v>4</v>
      </c>
      <c r="B10" s="4"/>
      <c r="C10" s="4"/>
      <c r="D10" s="4"/>
      <c r="E10" s="4"/>
      <c r="F10" s="4"/>
      <c r="G10" s="4"/>
      <c r="H10" s="6" t="e">
        <f t="shared" si="0"/>
        <v>#DIV/0!</v>
      </c>
    </row>
    <row r="11" spans="1:8" ht="34.5" customHeight="1" x14ac:dyDescent="0.3">
      <c r="A11" s="5" t="s">
        <v>5</v>
      </c>
      <c r="B11" s="4"/>
      <c r="C11" s="4"/>
      <c r="D11" s="4"/>
      <c r="E11" s="4"/>
      <c r="F11" s="4"/>
      <c r="G11" s="4"/>
      <c r="H11" s="6" t="e">
        <f t="shared" si="0"/>
        <v>#DIV/0!</v>
      </c>
    </row>
    <row r="12" spans="1:8" ht="28.5" customHeight="1" x14ac:dyDescent="0.3">
      <c r="A12" s="5" t="s">
        <v>6</v>
      </c>
      <c r="B12" s="4"/>
      <c r="C12" s="4"/>
      <c r="D12" s="4"/>
      <c r="E12" s="4"/>
      <c r="F12" s="4"/>
      <c r="G12" s="4"/>
      <c r="H12" s="6" t="e">
        <f t="shared" si="0"/>
        <v>#DIV/0!</v>
      </c>
    </row>
    <row r="13" spans="1:8" ht="24.75" customHeight="1" x14ac:dyDescent="0.3">
      <c r="A13" s="5" t="s">
        <v>7</v>
      </c>
      <c r="B13" s="4"/>
      <c r="C13" s="4"/>
      <c r="D13" s="4"/>
      <c r="E13" s="4"/>
      <c r="F13" s="4"/>
      <c r="G13" s="4"/>
      <c r="H13" s="6" t="e">
        <f t="shared" si="0"/>
        <v>#DIV/0!</v>
      </c>
    </row>
    <row r="14" spans="1:8" ht="24.75" customHeight="1" x14ac:dyDescent="0.3">
      <c r="A14" s="5" t="s">
        <v>8</v>
      </c>
      <c r="B14" s="4"/>
      <c r="C14" s="4"/>
      <c r="D14" s="4"/>
      <c r="E14" s="4"/>
      <c r="F14" s="4"/>
      <c r="G14" s="4"/>
      <c r="H14" s="6" t="e">
        <f t="shared" si="0"/>
        <v>#DIV/0!</v>
      </c>
    </row>
    <row r="15" spans="1:8" ht="28.5" customHeight="1" x14ac:dyDescent="0.3">
      <c r="A15" s="5" t="s">
        <v>9</v>
      </c>
      <c r="B15" s="4"/>
      <c r="C15" s="4"/>
      <c r="D15" s="4"/>
      <c r="E15" s="4"/>
      <c r="F15" s="4"/>
      <c r="G15" s="4"/>
      <c r="H15" s="6" t="e">
        <f t="shared" si="0"/>
        <v>#DIV/0!</v>
      </c>
    </row>
    <row r="16" spans="1:8" ht="33.75" customHeight="1" x14ac:dyDescent="0.3">
      <c r="A16" s="5" t="s">
        <v>10</v>
      </c>
      <c r="B16" s="4"/>
      <c r="C16" s="4"/>
      <c r="D16" s="4"/>
      <c r="E16" s="4"/>
      <c r="F16" s="4"/>
      <c r="G16" s="4"/>
      <c r="H16" s="6" t="e">
        <f t="shared" si="0"/>
        <v>#DIV/0!</v>
      </c>
    </row>
    <row r="17" spans="1:8" ht="37.5" customHeight="1" x14ac:dyDescent="0.3">
      <c r="A17" s="5" t="s">
        <v>11</v>
      </c>
      <c r="B17" s="4"/>
      <c r="C17" s="4"/>
      <c r="D17" s="4"/>
      <c r="E17" s="4"/>
      <c r="F17" s="4"/>
      <c r="G17" s="4"/>
      <c r="H17" s="6" t="e">
        <f t="shared" si="0"/>
        <v>#DIV/0!</v>
      </c>
    </row>
    <row r="18" spans="1:8" ht="42" customHeight="1" x14ac:dyDescent="0.3">
      <c r="A18" s="10" t="s">
        <v>12</v>
      </c>
      <c r="B18" s="11"/>
      <c r="C18" s="11"/>
      <c r="D18" s="11"/>
      <c r="E18" s="11"/>
      <c r="F18" s="11"/>
      <c r="G18" s="11"/>
      <c r="H18" s="12" t="e">
        <f t="shared" si="0"/>
        <v>#DIV/0!</v>
      </c>
    </row>
    <row r="20" spans="1:8" x14ac:dyDescent="0.3">
      <c r="A20" s="13" t="s">
        <v>24</v>
      </c>
      <c r="B20" s="14">
        <f>SUM(Tabla1[[PRESUPUESTO DEFINITIVO ]])</f>
        <v>0</v>
      </c>
      <c r="C20" s="14">
        <f>SUM(Tabla1[[COMPROMISO O PAGADO ]])</f>
        <v>0</v>
      </c>
      <c r="D20" s="14">
        <f>SUM(Tabla1[[FECHA DE EJECUCIÓN ]])</f>
        <v>0</v>
      </c>
      <c r="E20" s="13"/>
      <c r="F20" s="13"/>
      <c r="G20" s="15">
        <f>SUM(Tabla1[[SALDO DISPONIBLE ]])</f>
        <v>0</v>
      </c>
      <c r="H20" s="13" t="e">
        <f>C20/B20</f>
        <v>#DIV/0!</v>
      </c>
    </row>
    <row r="21" spans="1:8" x14ac:dyDescent="0.3">
      <c r="B21" s="1" t="s">
        <v>21</v>
      </c>
    </row>
    <row r="22" spans="1:8" ht="45" customHeight="1" x14ac:dyDescent="0.3"/>
    <row r="24" spans="1:8" x14ac:dyDescent="0.3">
      <c r="B24" s="1" t="s">
        <v>22</v>
      </c>
    </row>
    <row r="25" spans="1:8" x14ac:dyDescent="0.3">
      <c r="B25" s="1" t="s">
        <v>23</v>
      </c>
    </row>
  </sheetData>
  <mergeCells count="1">
    <mergeCell ref="A1:H1"/>
  </mergeCells>
  <pageMargins left="0.7" right="0.7" top="0.75" bottom="0.75" header="0.3" footer="0.3"/>
  <pageSetup paperSize="9" scale="57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65"/>
  <sheetViews>
    <sheetView tabSelected="1" topLeftCell="B1" zoomScale="80" zoomScaleNormal="80" workbookViewId="0">
      <selection activeCell="O19" sqref="O19"/>
    </sheetView>
  </sheetViews>
  <sheetFormatPr baseColWidth="10" defaultRowHeight="15.75" x14ac:dyDescent="0.25"/>
  <cols>
    <col min="1" max="1" width="28.42578125" style="27" customWidth="1"/>
    <col min="2" max="2" width="57.85546875" style="27" customWidth="1"/>
    <col min="3" max="3" width="19.5703125" style="27" customWidth="1"/>
    <col min="4" max="4" width="17.42578125" style="27" customWidth="1"/>
    <col min="5" max="5" width="14.42578125" style="27" customWidth="1"/>
    <col min="6" max="6" width="16.28515625" style="27" customWidth="1"/>
    <col min="7" max="7" width="17" style="27" customWidth="1"/>
    <col min="8" max="8" width="18" style="27" customWidth="1"/>
    <col min="9" max="9" width="19" style="27" customWidth="1"/>
    <col min="10" max="10" width="40.7109375" style="37" customWidth="1"/>
    <col min="11" max="11" width="17" style="27" customWidth="1"/>
    <col min="12" max="12" width="11.7109375" style="27" customWidth="1"/>
    <col min="13" max="13" width="11.140625" style="27" customWidth="1"/>
    <col min="14" max="14" width="12.140625" style="27" customWidth="1"/>
    <col min="15" max="15" width="9.85546875" style="27" customWidth="1"/>
    <col min="16" max="16" width="14" style="27" customWidth="1"/>
    <col min="17" max="16384" width="11.42578125" style="27"/>
  </cols>
  <sheetData>
    <row r="1" spans="1:16" x14ac:dyDescent="0.25">
      <c r="A1" s="63" t="s">
        <v>469</v>
      </c>
      <c r="B1" s="63"/>
      <c r="C1" s="63"/>
      <c r="D1" s="63"/>
      <c r="E1" s="63"/>
      <c r="F1" s="63"/>
      <c r="G1" s="63"/>
      <c r="H1" s="63"/>
      <c r="I1" s="63"/>
      <c r="J1" s="63"/>
      <c r="K1" s="63"/>
    </row>
    <row r="2" spans="1:16" x14ac:dyDescent="0.25">
      <c r="A2" s="63"/>
      <c r="B2" s="63"/>
      <c r="C2" s="63"/>
      <c r="D2" s="63"/>
      <c r="E2" s="63"/>
      <c r="F2" s="63"/>
      <c r="G2" s="63"/>
      <c r="H2" s="63"/>
      <c r="I2" s="63"/>
      <c r="J2" s="63"/>
      <c r="K2" s="63"/>
    </row>
    <row r="3" spans="1:16" ht="16.5" thickBot="1" x14ac:dyDescent="0.3">
      <c r="A3" s="28" t="s">
        <v>450</v>
      </c>
      <c r="B3" s="27" t="s">
        <v>464</v>
      </c>
      <c r="C3" s="28" t="s">
        <v>451</v>
      </c>
      <c r="D3" s="27" t="s">
        <v>470</v>
      </c>
      <c r="J3" s="27"/>
    </row>
    <row r="4" spans="1:16" x14ac:dyDescent="0.25">
      <c r="A4" s="28" t="s">
        <v>27</v>
      </c>
      <c r="B4" s="27" t="s">
        <v>465</v>
      </c>
      <c r="J4" s="27"/>
      <c r="L4" s="58" t="s">
        <v>449</v>
      </c>
      <c r="M4" s="59"/>
      <c r="N4" s="59"/>
      <c r="O4" s="59"/>
      <c r="P4" s="60"/>
    </row>
    <row r="5" spans="1:16" ht="6.75" customHeight="1" x14ac:dyDescent="0.25">
      <c r="J5" s="27"/>
      <c r="L5" s="29"/>
      <c r="M5" s="30"/>
      <c r="N5" s="30"/>
      <c r="O5" s="30"/>
      <c r="P5" s="31"/>
    </row>
    <row r="6" spans="1:16" s="37" customFormat="1" ht="39.75" thickBot="1" x14ac:dyDescent="0.3">
      <c r="A6" s="32" t="s">
        <v>33</v>
      </c>
      <c r="B6" s="32" t="s">
        <v>38</v>
      </c>
      <c r="C6" s="32" t="s">
        <v>34</v>
      </c>
      <c r="D6" s="32" t="s">
        <v>37</v>
      </c>
      <c r="E6" s="32" t="s">
        <v>36</v>
      </c>
      <c r="F6" s="32" t="s">
        <v>31</v>
      </c>
      <c r="G6" s="32" t="s">
        <v>35</v>
      </c>
      <c r="H6" s="33" t="s">
        <v>39</v>
      </c>
      <c r="I6" s="32" t="s">
        <v>43</v>
      </c>
      <c r="J6" s="32" t="s">
        <v>40</v>
      </c>
      <c r="K6" s="32" t="s">
        <v>44</v>
      </c>
      <c r="L6" s="34" t="s">
        <v>41</v>
      </c>
      <c r="M6" s="35" t="s">
        <v>42</v>
      </c>
      <c r="N6" s="35" t="s">
        <v>17</v>
      </c>
      <c r="O6" s="35" t="s">
        <v>45</v>
      </c>
      <c r="P6" s="36" t="s">
        <v>46</v>
      </c>
    </row>
    <row r="7" spans="1:16" ht="38.25" x14ac:dyDescent="0.25">
      <c r="A7" s="38" t="s">
        <v>443</v>
      </c>
      <c r="B7" s="39" t="str">
        <f>VLOOKUP(A7,'PUC PRESUPUESTAL '!A3:B227,2,FALSE)</f>
        <v>Otros servicios de artes escenicas, eventos culturales y de entretenimiento en vivo</v>
      </c>
      <c r="C7" s="40">
        <v>3000000</v>
      </c>
      <c r="D7" s="40">
        <v>0</v>
      </c>
      <c r="E7" s="40">
        <v>0</v>
      </c>
      <c r="F7" s="40">
        <v>0</v>
      </c>
      <c r="G7" s="40">
        <v>0</v>
      </c>
      <c r="H7" s="56">
        <f t="shared" ref="H7:H38" si="0">((C7+D7+G7)-(E7+F7))</f>
        <v>3000000</v>
      </c>
      <c r="I7" s="40">
        <v>3000000</v>
      </c>
      <c r="J7" s="41" t="s">
        <v>0</v>
      </c>
      <c r="K7" s="42">
        <f t="shared" ref="K7:K38" si="1">I7/H7</f>
        <v>1</v>
      </c>
      <c r="L7" s="43">
        <v>33</v>
      </c>
      <c r="M7" s="44">
        <v>34</v>
      </c>
      <c r="N7" s="44">
        <v>17</v>
      </c>
      <c r="O7" s="44">
        <v>73</v>
      </c>
      <c r="P7" s="45">
        <v>73</v>
      </c>
    </row>
    <row r="8" spans="1:16" x14ac:dyDescent="0.25">
      <c r="A8" s="38" t="s">
        <v>431</v>
      </c>
      <c r="B8" s="39" t="str">
        <f>VLOOKUP(A8,'PUC PRESUPUESTAL '!A4:B228,2,FALSE)</f>
        <v>Servicios de impresion litografica n.c.p.</v>
      </c>
      <c r="C8" s="40">
        <v>300000</v>
      </c>
      <c r="D8" s="40"/>
      <c r="E8" s="40"/>
      <c r="F8" s="40"/>
      <c r="G8" s="40"/>
      <c r="H8" s="56">
        <f t="shared" si="0"/>
        <v>300000</v>
      </c>
      <c r="I8" s="40">
        <v>300000</v>
      </c>
      <c r="J8" s="41" t="s">
        <v>1</v>
      </c>
      <c r="K8" s="42">
        <f t="shared" si="1"/>
        <v>1</v>
      </c>
      <c r="L8" s="43">
        <v>18</v>
      </c>
      <c r="M8" s="44">
        <v>20</v>
      </c>
      <c r="N8" s="44">
        <v>9</v>
      </c>
      <c r="O8" s="44"/>
      <c r="P8" s="45"/>
    </row>
    <row r="9" spans="1:16" ht="25.5" x14ac:dyDescent="0.25">
      <c r="A9" s="38" t="s">
        <v>367</v>
      </c>
      <c r="B9" s="39" t="str">
        <f>VLOOKUP(A9,'PUC PRESUPUESTAL '!A5:B229,2,FALSE)</f>
        <v>Articulos n.c.p. para escritorio y oficina</v>
      </c>
      <c r="C9" s="40">
        <v>300000</v>
      </c>
      <c r="D9" s="40"/>
      <c r="E9" s="40"/>
      <c r="F9" s="40"/>
      <c r="G9" s="40"/>
      <c r="H9" s="56">
        <f t="shared" si="0"/>
        <v>300000</v>
      </c>
      <c r="I9" s="40">
        <v>299100</v>
      </c>
      <c r="J9" s="41" t="s">
        <v>2</v>
      </c>
      <c r="K9" s="42">
        <f t="shared" si="1"/>
        <v>0.997</v>
      </c>
      <c r="L9" s="43">
        <v>18</v>
      </c>
      <c r="M9" s="44">
        <v>20</v>
      </c>
      <c r="N9" s="44">
        <v>9</v>
      </c>
      <c r="O9" s="44"/>
      <c r="P9" s="45"/>
    </row>
    <row r="10" spans="1:16" x14ac:dyDescent="0.25">
      <c r="A10" s="38" t="s">
        <v>367</v>
      </c>
      <c r="B10" s="39" t="str">
        <f>VLOOKUP(A10,'PUC PRESUPUESTAL '!A6:B230,2,FALSE)</f>
        <v>Articulos n.c.p. para escritorio y oficina</v>
      </c>
      <c r="C10" s="40">
        <v>400000</v>
      </c>
      <c r="D10" s="40"/>
      <c r="E10" s="40"/>
      <c r="F10" s="40"/>
      <c r="G10" s="40"/>
      <c r="H10" s="56">
        <f t="shared" si="0"/>
        <v>400000</v>
      </c>
      <c r="I10" s="40">
        <v>0</v>
      </c>
      <c r="J10" s="41" t="s">
        <v>4</v>
      </c>
      <c r="K10" s="42">
        <f t="shared" si="1"/>
        <v>0</v>
      </c>
      <c r="L10" s="43"/>
      <c r="M10" s="44"/>
      <c r="N10" s="44"/>
      <c r="O10" s="44"/>
      <c r="P10" s="45"/>
    </row>
    <row r="11" spans="1:16" x14ac:dyDescent="0.25">
      <c r="A11" s="38" t="s">
        <v>367</v>
      </c>
      <c r="B11" s="39" t="str">
        <f>VLOOKUP(A11,'PUC PRESUPUESTAL '!A7:B231,2,FALSE)</f>
        <v>Articulos n.c.p. para escritorio y oficina</v>
      </c>
      <c r="C11" s="40">
        <v>300000</v>
      </c>
      <c r="D11" s="40"/>
      <c r="E11" s="40"/>
      <c r="F11" s="40"/>
      <c r="G11" s="40"/>
      <c r="H11" s="56">
        <f t="shared" si="0"/>
        <v>300000</v>
      </c>
      <c r="I11" s="40">
        <v>300000</v>
      </c>
      <c r="J11" s="41" t="s">
        <v>7</v>
      </c>
      <c r="K11" s="42">
        <f t="shared" si="1"/>
        <v>1</v>
      </c>
      <c r="L11" s="43">
        <v>18</v>
      </c>
      <c r="M11" s="44">
        <v>20</v>
      </c>
      <c r="N11" s="44">
        <v>9</v>
      </c>
      <c r="O11" s="44"/>
      <c r="P11" s="45"/>
    </row>
    <row r="12" spans="1:16" x14ac:dyDescent="0.25">
      <c r="A12" s="38" t="s">
        <v>367</v>
      </c>
      <c r="B12" s="39" t="str">
        <f>VLOOKUP(A12,'PUC PRESUPUESTAL '!A8:B232,2,FALSE)</f>
        <v>Articulos n.c.p. para escritorio y oficina</v>
      </c>
      <c r="C12" s="40">
        <v>200000</v>
      </c>
      <c r="D12" s="40"/>
      <c r="E12" s="40"/>
      <c r="F12" s="40"/>
      <c r="G12" s="40"/>
      <c r="H12" s="56">
        <f t="shared" si="0"/>
        <v>200000</v>
      </c>
      <c r="I12" s="40">
        <v>200000</v>
      </c>
      <c r="J12" s="41" t="s">
        <v>6</v>
      </c>
      <c r="K12" s="42">
        <f t="shared" si="1"/>
        <v>1</v>
      </c>
      <c r="L12" s="43">
        <v>18</v>
      </c>
      <c r="M12" s="44">
        <v>20</v>
      </c>
      <c r="N12" s="44">
        <v>9</v>
      </c>
      <c r="O12" s="44"/>
      <c r="P12" s="45"/>
    </row>
    <row r="13" spans="1:16" x14ac:dyDescent="0.25">
      <c r="A13" s="38" t="s">
        <v>380</v>
      </c>
      <c r="B13" s="39" t="s">
        <v>341</v>
      </c>
      <c r="C13" s="40">
        <v>400000</v>
      </c>
      <c r="D13" s="40"/>
      <c r="E13" s="40"/>
      <c r="F13" s="40"/>
      <c r="G13" s="40"/>
      <c r="H13" s="56">
        <f t="shared" si="0"/>
        <v>400000</v>
      </c>
      <c r="I13" s="40">
        <v>400000</v>
      </c>
      <c r="J13" s="41" t="s">
        <v>5</v>
      </c>
      <c r="K13" s="42">
        <f t="shared" si="1"/>
        <v>1</v>
      </c>
      <c r="L13" s="43"/>
      <c r="M13" s="44"/>
      <c r="N13" s="44"/>
      <c r="O13" s="44"/>
      <c r="P13" s="45"/>
    </row>
    <row r="14" spans="1:16" ht="25.5" x14ac:dyDescent="0.25">
      <c r="A14" s="38" t="s">
        <v>380</v>
      </c>
      <c r="B14" s="39" t="str">
        <f>VLOOKUP(A14,'PUC PRESUPUESTAL '!A10:B234,2,FALSE)</f>
        <v>Extinguidores de incendio</v>
      </c>
      <c r="C14" s="40">
        <v>801000</v>
      </c>
      <c r="D14" s="40"/>
      <c r="E14" s="40"/>
      <c r="F14" s="40"/>
      <c r="G14" s="40"/>
      <c r="H14" s="56">
        <f t="shared" si="0"/>
        <v>801000</v>
      </c>
      <c r="I14" s="40">
        <v>801000</v>
      </c>
      <c r="J14" s="41" t="s">
        <v>3</v>
      </c>
      <c r="K14" s="42">
        <f t="shared" si="1"/>
        <v>1</v>
      </c>
      <c r="L14" s="43">
        <v>38</v>
      </c>
      <c r="M14" s="44">
        <v>41</v>
      </c>
      <c r="N14" s="44">
        <v>20</v>
      </c>
      <c r="O14" s="44">
        <v>82</v>
      </c>
      <c r="P14" s="45">
        <v>82</v>
      </c>
    </row>
    <row r="15" spans="1:16" ht="25.5" x14ac:dyDescent="0.25">
      <c r="A15" s="38" t="s">
        <v>340</v>
      </c>
      <c r="B15" s="39" t="str">
        <f>VLOOKUP(A15,'PUC PRESUPUESTAL '!A11:B235,2,FALSE)</f>
        <v>Botiquines para emergencia</v>
      </c>
      <c r="C15" s="40">
        <v>1244800</v>
      </c>
      <c r="D15" s="40"/>
      <c r="E15" s="40"/>
      <c r="F15" s="40"/>
      <c r="G15" s="40"/>
      <c r="H15" s="56">
        <f t="shared" si="0"/>
        <v>1244800</v>
      </c>
      <c r="I15" s="40">
        <v>1244800</v>
      </c>
      <c r="J15" s="41" t="s">
        <v>3</v>
      </c>
      <c r="K15" s="42">
        <f t="shared" si="1"/>
        <v>1</v>
      </c>
      <c r="L15" s="43">
        <v>14</v>
      </c>
      <c r="M15" s="44">
        <v>16</v>
      </c>
      <c r="N15" s="44">
        <v>20</v>
      </c>
      <c r="O15" s="44">
        <v>82</v>
      </c>
      <c r="P15" s="45">
        <v>82</v>
      </c>
    </row>
    <row r="16" spans="1:16" x14ac:dyDescent="0.25">
      <c r="A16" s="38" t="s">
        <v>361</v>
      </c>
      <c r="B16" s="39" t="str">
        <f>VLOOKUP(A16,'PUC PRESUPUESTAL '!A12:B236,2,FALSE)</f>
        <v>Elementos n.c.p. para juegos deportivos</v>
      </c>
      <c r="C16" s="40">
        <v>1000000</v>
      </c>
      <c r="D16" s="40"/>
      <c r="E16" s="40"/>
      <c r="F16" s="40"/>
      <c r="G16" s="40"/>
      <c r="H16" s="56">
        <f t="shared" si="0"/>
        <v>1000000</v>
      </c>
      <c r="I16" s="40">
        <v>2000000</v>
      </c>
      <c r="J16" s="41" t="s">
        <v>8</v>
      </c>
      <c r="K16" s="42">
        <f t="shared" si="1"/>
        <v>2</v>
      </c>
      <c r="L16" s="43"/>
      <c r="M16" s="44"/>
      <c r="N16" s="44"/>
      <c r="O16" s="44"/>
      <c r="P16" s="45"/>
    </row>
    <row r="17" spans="1:16" x14ac:dyDescent="0.25">
      <c r="A17" s="38" t="s">
        <v>319</v>
      </c>
      <c r="B17" s="39" t="str">
        <f>VLOOKUP(A17,'PUC PRESUPUESTAL '!A13:B237,2,FALSE)</f>
        <v>Adquisiciones diferentes de activos</v>
      </c>
      <c r="C17" s="40">
        <v>2000000</v>
      </c>
      <c r="D17" s="40"/>
      <c r="E17" s="40"/>
      <c r="F17" s="40"/>
      <c r="G17" s="40"/>
      <c r="H17" s="56">
        <f t="shared" si="0"/>
        <v>2000000</v>
      </c>
      <c r="I17" s="40">
        <v>0</v>
      </c>
      <c r="J17" s="41" t="s">
        <v>9</v>
      </c>
      <c r="K17" s="42">
        <f t="shared" si="1"/>
        <v>0</v>
      </c>
      <c r="L17" s="43"/>
      <c r="M17" s="44"/>
      <c r="N17" s="44"/>
      <c r="O17" s="44"/>
      <c r="P17" s="45"/>
    </row>
    <row r="18" spans="1:16" x14ac:dyDescent="0.25">
      <c r="A18" s="38" t="s">
        <v>314</v>
      </c>
      <c r="B18" s="39" t="str">
        <f>VLOOKUP(A18,'PUC PRESUPUESTAL '!A14:B238,2,FALSE)</f>
        <v>Otros muebles N.C.P.</v>
      </c>
      <c r="C18" s="40">
        <v>3520000</v>
      </c>
      <c r="D18" s="40"/>
      <c r="E18" s="40"/>
      <c r="F18" s="40"/>
      <c r="G18" s="40"/>
      <c r="H18" s="56">
        <f t="shared" si="0"/>
        <v>3520000</v>
      </c>
      <c r="I18" s="40">
        <v>2138000</v>
      </c>
      <c r="J18" s="41" t="s">
        <v>10</v>
      </c>
      <c r="K18" s="42">
        <f t="shared" si="1"/>
        <v>0.60738636363636367</v>
      </c>
      <c r="L18" s="43">
        <v>24</v>
      </c>
      <c r="M18" s="44">
        <v>25</v>
      </c>
      <c r="N18" s="44">
        <v>14</v>
      </c>
      <c r="O18" s="44">
        <v>57</v>
      </c>
      <c r="P18" s="45">
        <v>57</v>
      </c>
    </row>
    <row r="19" spans="1:16" ht="25.5" x14ac:dyDescent="0.25">
      <c r="A19" s="38" t="s">
        <v>420</v>
      </c>
      <c r="B19" s="39" t="str">
        <f>VLOOKUP(A19,'PUC PRESUPUESTAL '!A15:B239,2,FALSE)</f>
        <v>Servicios de desinfeccion y exterminacion</v>
      </c>
      <c r="C19" s="40">
        <v>1900000</v>
      </c>
      <c r="D19" s="40"/>
      <c r="E19" s="40"/>
      <c r="F19" s="40"/>
      <c r="G19" s="40"/>
      <c r="H19" s="56">
        <f t="shared" si="0"/>
        <v>1900000</v>
      </c>
      <c r="I19" s="40">
        <v>1813510</v>
      </c>
      <c r="J19" s="41" t="s">
        <v>3</v>
      </c>
      <c r="K19" s="42">
        <f t="shared" si="1"/>
        <v>0.95447894736842109</v>
      </c>
      <c r="L19" s="43">
        <v>14</v>
      </c>
      <c r="M19" s="44">
        <v>16</v>
      </c>
      <c r="N19" s="44">
        <v>8</v>
      </c>
      <c r="O19" s="44"/>
      <c r="P19" s="45"/>
    </row>
    <row r="20" spans="1:16" x14ac:dyDescent="0.25">
      <c r="A20" s="38"/>
      <c r="B20" s="39" t="e">
        <f>VLOOKUP(A20,'PUC PRESUPUESTAL '!A16:B240,2,FALSE)</f>
        <v>#N/A</v>
      </c>
      <c r="C20" s="40"/>
      <c r="D20" s="40"/>
      <c r="E20" s="40"/>
      <c r="F20" s="40"/>
      <c r="G20" s="40"/>
      <c r="H20" s="56">
        <f t="shared" si="0"/>
        <v>0</v>
      </c>
      <c r="I20" s="40">
        <v>0</v>
      </c>
      <c r="J20" s="41"/>
      <c r="K20" s="42" t="e">
        <f t="shared" si="1"/>
        <v>#DIV/0!</v>
      </c>
      <c r="L20" s="43"/>
      <c r="M20" s="44"/>
      <c r="N20" s="44"/>
      <c r="O20" s="44"/>
      <c r="P20" s="45"/>
    </row>
    <row r="21" spans="1:16" x14ac:dyDescent="0.25">
      <c r="A21" s="38"/>
      <c r="B21" s="39" t="e">
        <f>VLOOKUP(A21,'PUC PRESUPUESTAL '!A17:B241,2,FALSE)</f>
        <v>#N/A</v>
      </c>
      <c r="C21" s="40"/>
      <c r="D21" s="40"/>
      <c r="E21" s="40"/>
      <c r="F21" s="40"/>
      <c r="G21" s="40"/>
      <c r="H21" s="56">
        <f t="shared" si="0"/>
        <v>0</v>
      </c>
      <c r="I21" s="40"/>
      <c r="J21" s="41"/>
      <c r="K21" s="42" t="e">
        <f t="shared" si="1"/>
        <v>#DIV/0!</v>
      </c>
      <c r="L21" s="43"/>
      <c r="M21" s="44"/>
      <c r="N21" s="44"/>
      <c r="O21" s="44"/>
      <c r="P21" s="45"/>
    </row>
    <row r="22" spans="1:16" x14ac:dyDescent="0.25">
      <c r="A22" s="38"/>
      <c r="B22" s="39" t="e">
        <f>VLOOKUP(A22,'PUC PRESUPUESTAL '!A18:B242,2,FALSE)</f>
        <v>#N/A</v>
      </c>
      <c r="C22" s="40"/>
      <c r="D22" s="40"/>
      <c r="E22" s="40"/>
      <c r="F22" s="40"/>
      <c r="G22" s="40"/>
      <c r="H22" s="56">
        <f t="shared" si="0"/>
        <v>0</v>
      </c>
      <c r="I22" s="40"/>
      <c r="J22" s="41"/>
      <c r="K22" s="42" t="e">
        <f t="shared" si="1"/>
        <v>#DIV/0!</v>
      </c>
      <c r="L22" s="43"/>
      <c r="M22" s="44"/>
      <c r="N22" s="44"/>
      <c r="O22" s="44"/>
      <c r="P22" s="45"/>
    </row>
    <row r="23" spans="1:16" x14ac:dyDescent="0.25">
      <c r="A23" s="38"/>
      <c r="B23" s="39" t="e">
        <f>VLOOKUP(A23,'PUC PRESUPUESTAL '!A19:B243,2,FALSE)</f>
        <v>#N/A</v>
      </c>
      <c r="C23" s="40"/>
      <c r="D23" s="40"/>
      <c r="E23" s="40"/>
      <c r="F23" s="40"/>
      <c r="G23" s="40"/>
      <c r="H23" s="56">
        <f t="shared" si="0"/>
        <v>0</v>
      </c>
      <c r="I23" s="40"/>
      <c r="J23" s="41"/>
      <c r="K23" s="42" t="e">
        <f t="shared" si="1"/>
        <v>#DIV/0!</v>
      </c>
      <c r="L23" s="43"/>
      <c r="M23" s="44"/>
      <c r="N23" s="44"/>
      <c r="O23" s="44"/>
      <c r="P23" s="45"/>
    </row>
    <row r="24" spans="1:16" x14ac:dyDescent="0.25">
      <c r="A24" s="38"/>
      <c r="B24" s="39" t="e">
        <f>VLOOKUP(A24,'PUC PRESUPUESTAL '!A20:B244,2,FALSE)</f>
        <v>#N/A</v>
      </c>
      <c r="C24" s="40"/>
      <c r="D24" s="40"/>
      <c r="E24" s="40"/>
      <c r="F24" s="40"/>
      <c r="G24" s="40"/>
      <c r="H24" s="56">
        <f t="shared" si="0"/>
        <v>0</v>
      </c>
      <c r="I24" s="40"/>
      <c r="J24" s="41"/>
      <c r="K24" s="42" t="e">
        <f t="shared" si="1"/>
        <v>#DIV/0!</v>
      </c>
      <c r="L24" s="43"/>
      <c r="M24" s="44"/>
      <c r="N24" s="44"/>
      <c r="O24" s="44"/>
      <c r="P24" s="45"/>
    </row>
    <row r="25" spans="1:16" x14ac:dyDescent="0.25">
      <c r="A25" s="38"/>
      <c r="B25" s="39" t="e">
        <f>VLOOKUP(A25,'PUC PRESUPUESTAL '!A21:B245,2,FALSE)</f>
        <v>#N/A</v>
      </c>
      <c r="C25" s="40"/>
      <c r="D25" s="40"/>
      <c r="E25" s="40"/>
      <c r="F25" s="40"/>
      <c r="G25" s="40"/>
      <c r="H25" s="56">
        <f t="shared" si="0"/>
        <v>0</v>
      </c>
      <c r="I25" s="40"/>
      <c r="J25" s="41"/>
      <c r="K25" s="42" t="e">
        <f t="shared" si="1"/>
        <v>#DIV/0!</v>
      </c>
      <c r="L25" s="43"/>
      <c r="M25" s="44"/>
      <c r="N25" s="44"/>
      <c r="O25" s="44"/>
      <c r="P25" s="45"/>
    </row>
    <row r="26" spans="1:16" x14ac:dyDescent="0.25">
      <c r="A26" s="38"/>
      <c r="B26" s="39" t="e">
        <f>VLOOKUP(A26,'PUC PRESUPUESTAL '!A22:B246,2,FALSE)</f>
        <v>#N/A</v>
      </c>
      <c r="C26" s="40"/>
      <c r="D26" s="40"/>
      <c r="E26" s="40"/>
      <c r="F26" s="40"/>
      <c r="G26" s="40"/>
      <c r="H26" s="56">
        <f t="shared" si="0"/>
        <v>0</v>
      </c>
      <c r="I26" s="40"/>
      <c r="J26" s="41"/>
      <c r="K26" s="42" t="e">
        <f t="shared" si="1"/>
        <v>#DIV/0!</v>
      </c>
      <c r="L26" s="43"/>
      <c r="M26" s="44"/>
      <c r="N26" s="44"/>
      <c r="O26" s="44"/>
      <c r="P26" s="45"/>
    </row>
    <row r="27" spans="1:16" x14ac:dyDescent="0.25">
      <c r="A27" s="38"/>
      <c r="B27" s="39" t="e">
        <f>VLOOKUP(A27,'PUC PRESUPUESTAL '!A23:B247,2,FALSE)</f>
        <v>#N/A</v>
      </c>
      <c r="C27" s="40"/>
      <c r="D27" s="40"/>
      <c r="E27" s="40"/>
      <c r="F27" s="40"/>
      <c r="G27" s="40"/>
      <c r="H27" s="56">
        <f t="shared" si="0"/>
        <v>0</v>
      </c>
      <c r="I27" s="40"/>
      <c r="J27" s="41"/>
      <c r="K27" s="42" t="e">
        <f t="shared" si="1"/>
        <v>#DIV/0!</v>
      </c>
      <c r="L27" s="43"/>
      <c r="M27" s="44"/>
      <c r="N27" s="44"/>
      <c r="O27" s="44"/>
      <c r="P27" s="45"/>
    </row>
    <row r="28" spans="1:16" x14ac:dyDescent="0.25">
      <c r="A28" s="38"/>
      <c r="B28" s="39" t="e">
        <f>VLOOKUP(A28,'PUC PRESUPUESTAL '!A24:B248,2,FALSE)</f>
        <v>#N/A</v>
      </c>
      <c r="C28" s="40"/>
      <c r="D28" s="40"/>
      <c r="E28" s="40"/>
      <c r="F28" s="40"/>
      <c r="G28" s="40"/>
      <c r="H28" s="56">
        <f t="shared" si="0"/>
        <v>0</v>
      </c>
      <c r="I28" s="40"/>
      <c r="J28" s="41"/>
      <c r="K28" s="42" t="e">
        <f t="shared" si="1"/>
        <v>#DIV/0!</v>
      </c>
      <c r="L28" s="43"/>
      <c r="M28" s="44"/>
      <c r="N28" s="44"/>
      <c r="O28" s="44"/>
      <c r="P28" s="45"/>
    </row>
    <row r="29" spans="1:16" x14ac:dyDescent="0.25">
      <c r="A29" s="38"/>
      <c r="B29" s="39" t="e">
        <f>VLOOKUP(A29,'PUC PRESUPUESTAL '!A25:B249,2,FALSE)</f>
        <v>#N/A</v>
      </c>
      <c r="C29" s="40"/>
      <c r="D29" s="40"/>
      <c r="E29" s="40"/>
      <c r="F29" s="40"/>
      <c r="G29" s="40"/>
      <c r="H29" s="56">
        <f t="shared" si="0"/>
        <v>0</v>
      </c>
      <c r="I29" s="40"/>
      <c r="J29" s="41"/>
      <c r="K29" s="42" t="e">
        <f t="shared" si="1"/>
        <v>#DIV/0!</v>
      </c>
      <c r="L29" s="43"/>
      <c r="M29" s="44"/>
      <c r="N29" s="44"/>
      <c r="O29" s="44"/>
      <c r="P29" s="45"/>
    </row>
    <row r="30" spans="1:16" x14ac:dyDescent="0.25">
      <c r="A30" s="38"/>
      <c r="B30" s="39" t="e">
        <f>VLOOKUP(A30,'PUC PRESUPUESTAL '!A26:B250,2,FALSE)</f>
        <v>#N/A</v>
      </c>
      <c r="C30" s="40"/>
      <c r="D30" s="40"/>
      <c r="E30" s="40"/>
      <c r="F30" s="40"/>
      <c r="G30" s="40"/>
      <c r="H30" s="56">
        <f t="shared" si="0"/>
        <v>0</v>
      </c>
      <c r="I30" s="40"/>
      <c r="J30" s="41"/>
      <c r="K30" s="42" t="e">
        <f t="shared" si="1"/>
        <v>#DIV/0!</v>
      </c>
      <c r="L30" s="43"/>
      <c r="M30" s="44"/>
      <c r="N30" s="44"/>
      <c r="O30" s="44"/>
      <c r="P30" s="45"/>
    </row>
    <row r="31" spans="1:16" x14ac:dyDescent="0.25">
      <c r="A31" s="38"/>
      <c r="B31" s="39" t="e">
        <f>VLOOKUP(A31,'PUC PRESUPUESTAL '!A27:B251,2,FALSE)</f>
        <v>#N/A</v>
      </c>
      <c r="C31" s="40"/>
      <c r="D31" s="40"/>
      <c r="E31" s="40"/>
      <c r="F31" s="40"/>
      <c r="G31" s="40"/>
      <c r="H31" s="56">
        <f t="shared" si="0"/>
        <v>0</v>
      </c>
      <c r="I31" s="40"/>
      <c r="J31" s="41"/>
      <c r="K31" s="42" t="e">
        <f t="shared" si="1"/>
        <v>#DIV/0!</v>
      </c>
      <c r="L31" s="43"/>
      <c r="M31" s="44"/>
      <c r="N31" s="44"/>
      <c r="O31" s="44"/>
      <c r="P31" s="45"/>
    </row>
    <row r="32" spans="1:16" x14ac:dyDescent="0.25">
      <c r="A32" s="38"/>
      <c r="B32" s="39" t="e">
        <f>VLOOKUP(A32,'PUC PRESUPUESTAL '!A28:B252,2,FALSE)</f>
        <v>#N/A</v>
      </c>
      <c r="C32" s="40"/>
      <c r="D32" s="40"/>
      <c r="E32" s="40"/>
      <c r="F32" s="40"/>
      <c r="G32" s="40"/>
      <c r="H32" s="56">
        <f t="shared" si="0"/>
        <v>0</v>
      </c>
      <c r="I32" s="40"/>
      <c r="J32" s="41"/>
      <c r="K32" s="42" t="e">
        <f t="shared" si="1"/>
        <v>#DIV/0!</v>
      </c>
      <c r="L32" s="43"/>
      <c r="M32" s="44"/>
      <c r="N32" s="44"/>
      <c r="O32" s="44"/>
      <c r="P32" s="45"/>
    </row>
    <row r="33" spans="1:16" x14ac:dyDescent="0.25">
      <c r="A33" s="38"/>
      <c r="B33" s="39" t="e">
        <f>VLOOKUP(A33,'PUC PRESUPUESTAL '!A29:B253,2,FALSE)</f>
        <v>#N/A</v>
      </c>
      <c r="C33" s="40"/>
      <c r="D33" s="40"/>
      <c r="E33" s="40"/>
      <c r="F33" s="40"/>
      <c r="G33" s="40"/>
      <c r="H33" s="56">
        <f t="shared" si="0"/>
        <v>0</v>
      </c>
      <c r="I33" s="40"/>
      <c r="J33" s="41"/>
      <c r="K33" s="42" t="e">
        <f t="shared" si="1"/>
        <v>#DIV/0!</v>
      </c>
      <c r="L33" s="43"/>
      <c r="M33" s="44"/>
      <c r="N33" s="44"/>
      <c r="O33" s="44"/>
      <c r="P33" s="45"/>
    </row>
    <row r="34" spans="1:16" x14ac:dyDescent="0.25">
      <c r="A34" s="38"/>
      <c r="B34" s="39" t="e">
        <f>VLOOKUP(A34,'PUC PRESUPUESTAL '!A30:B254,2,FALSE)</f>
        <v>#N/A</v>
      </c>
      <c r="C34" s="40"/>
      <c r="D34" s="40"/>
      <c r="E34" s="40"/>
      <c r="F34" s="40"/>
      <c r="G34" s="40"/>
      <c r="H34" s="56">
        <f t="shared" si="0"/>
        <v>0</v>
      </c>
      <c r="I34" s="40"/>
      <c r="J34" s="41"/>
      <c r="K34" s="42" t="e">
        <f t="shared" si="1"/>
        <v>#DIV/0!</v>
      </c>
      <c r="L34" s="43"/>
      <c r="M34" s="44"/>
      <c r="N34" s="44"/>
      <c r="O34" s="44"/>
      <c r="P34" s="45"/>
    </row>
    <row r="35" spans="1:16" x14ac:dyDescent="0.25">
      <c r="A35" s="38"/>
      <c r="B35" s="39" t="e">
        <f>VLOOKUP(A35,'PUC PRESUPUESTAL '!A31:B255,2,FALSE)</f>
        <v>#N/A</v>
      </c>
      <c r="C35" s="40"/>
      <c r="D35" s="40"/>
      <c r="E35" s="40"/>
      <c r="F35" s="40"/>
      <c r="G35" s="40"/>
      <c r="H35" s="56">
        <f t="shared" si="0"/>
        <v>0</v>
      </c>
      <c r="I35" s="40"/>
      <c r="J35" s="41"/>
      <c r="K35" s="42" t="e">
        <f t="shared" si="1"/>
        <v>#DIV/0!</v>
      </c>
      <c r="L35" s="43"/>
      <c r="M35" s="44"/>
      <c r="N35" s="44"/>
      <c r="O35" s="44"/>
      <c r="P35" s="45"/>
    </row>
    <row r="36" spans="1:16" x14ac:dyDescent="0.25">
      <c r="A36" s="38"/>
      <c r="B36" s="39" t="e">
        <f>VLOOKUP(A36,'PUC PRESUPUESTAL '!A32:B256,2,FALSE)</f>
        <v>#N/A</v>
      </c>
      <c r="C36" s="40"/>
      <c r="D36" s="40"/>
      <c r="E36" s="40"/>
      <c r="F36" s="40"/>
      <c r="G36" s="40"/>
      <c r="H36" s="56">
        <f t="shared" si="0"/>
        <v>0</v>
      </c>
      <c r="I36" s="40"/>
      <c r="J36" s="41"/>
      <c r="K36" s="42" t="e">
        <f t="shared" si="1"/>
        <v>#DIV/0!</v>
      </c>
      <c r="L36" s="43"/>
      <c r="M36" s="44"/>
      <c r="N36" s="44"/>
      <c r="O36" s="44"/>
      <c r="P36" s="45"/>
    </row>
    <row r="37" spans="1:16" x14ac:dyDescent="0.25">
      <c r="A37" s="38"/>
      <c r="B37" s="39" t="e">
        <f>VLOOKUP(A37,'PUC PRESUPUESTAL '!A33:B257,2,FALSE)</f>
        <v>#N/A</v>
      </c>
      <c r="C37" s="40"/>
      <c r="D37" s="40"/>
      <c r="E37" s="40"/>
      <c r="F37" s="40"/>
      <c r="G37" s="40"/>
      <c r="H37" s="56">
        <f t="shared" si="0"/>
        <v>0</v>
      </c>
      <c r="I37" s="40"/>
      <c r="J37" s="41"/>
      <c r="K37" s="42" t="e">
        <f t="shared" si="1"/>
        <v>#DIV/0!</v>
      </c>
      <c r="L37" s="43"/>
      <c r="M37" s="44"/>
      <c r="N37" s="44"/>
      <c r="O37" s="44"/>
      <c r="P37" s="45"/>
    </row>
    <row r="38" spans="1:16" x14ac:dyDescent="0.25">
      <c r="A38" s="38"/>
      <c r="B38" s="39" t="e">
        <f>VLOOKUP(A38,'PUC PRESUPUESTAL '!A34:B258,2,FALSE)</f>
        <v>#N/A</v>
      </c>
      <c r="C38" s="40"/>
      <c r="D38" s="40"/>
      <c r="E38" s="40"/>
      <c r="F38" s="40"/>
      <c r="G38" s="40"/>
      <c r="H38" s="56">
        <f t="shared" si="0"/>
        <v>0</v>
      </c>
      <c r="I38" s="40"/>
      <c r="J38" s="41"/>
      <c r="K38" s="42" t="e">
        <f t="shared" si="1"/>
        <v>#DIV/0!</v>
      </c>
      <c r="L38" s="43"/>
      <c r="M38" s="44"/>
      <c r="N38" s="44"/>
      <c r="O38" s="44"/>
      <c r="P38" s="45"/>
    </row>
    <row r="39" spans="1:16" x14ac:dyDescent="0.25">
      <c r="A39" s="38"/>
      <c r="B39" s="39" t="e">
        <f>VLOOKUP(A39,'PUC PRESUPUESTAL '!A35:B259,2,FALSE)</f>
        <v>#N/A</v>
      </c>
      <c r="C39" s="40"/>
      <c r="D39" s="40"/>
      <c r="E39" s="40"/>
      <c r="F39" s="40"/>
      <c r="G39" s="40"/>
      <c r="H39" s="56">
        <f t="shared" ref="H39:H58" si="2">((C39+D39+G39)-(E39+F39))</f>
        <v>0</v>
      </c>
      <c r="I39" s="40"/>
      <c r="J39" s="41"/>
      <c r="K39" s="42" t="e">
        <f t="shared" ref="K39:K58" si="3">I39/H39</f>
        <v>#DIV/0!</v>
      </c>
      <c r="L39" s="43"/>
      <c r="M39" s="44"/>
      <c r="N39" s="44"/>
      <c r="O39" s="44"/>
      <c r="P39" s="45"/>
    </row>
    <row r="40" spans="1:16" x14ac:dyDescent="0.25">
      <c r="A40" s="38"/>
      <c r="B40" s="39" t="e">
        <f>VLOOKUP(A40,'PUC PRESUPUESTAL '!A36:B260,2,FALSE)</f>
        <v>#N/A</v>
      </c>
      <c r="C40" s="40"/>
      <c r="D40" s="40"/>
      <c r="E40" s="40"/>
      <c r="F40" s="40"/>
      <c r="G40" s="40"/>
      <c r="H40" s="56">
        <f t="shared" si="2"/>
        <v>0</v>
      </c>
      <c r="I40" s="40"/>
      <c r="J40" s="41"/>
      <c r="K40" s="42" t="e">
        <f t="shared" si="3"/>
        <v>#DIV/0!</v>
      </c>
      <c r="L40" s="43"/>
      <c r="M40" s="44"/>
      <c r="N40" s="44"/>
      <c r="O40" s="44"/>
      <c r="P40" s="45"/>
    </row>
    <row r="41" spans="1:16" x14ac:dyDescent="0.25">
      <c r="A41" s="38"/>
      <c r="B41" s="39" t="e">
        <f>VLOOKUP(A41,'PUC PRESUPUESTAL '!A37:B261,2,FALSE)</f>
        <v>#N/A</v>
      </c>
      <c r="C41" s="40"/>
      <c r="D41" s="40"/>
      <c r="E41" s="40"/>
      <c r="F41" s="40"/>
      <c r="G41" s="40"/>
      <c r="H41" s="56">
        <f t="shared" si="2"/>
        <v>0</v>
      </c>
      <c r="I41" s="40"/>
      <c r="J41" s="41"/>
      <c r="K41" s="42" t="e">
        <f t="shared" si="3"/>
        <v>#DIV/0!</v>
      </c>
      <c r="L41" s="43"/>
      <c r="M41" s="44"/>
      <c r="N41" s="44"/>
      <c r="O41" s="44"/>
      <c r="P41" s="45"/>
    </row>
    <row r="42" spans="1:16" x14ac:dyDescent="0.25">
      <c r="A42" s="38"/>
      <c r="B42" s="39" t="e">
        <f>VLOOKUP(A42,'PUC PRESUPUESTAL '!A38:B262,2,FALSE)</f>
        <v>#N/A</v>
      </c>
      <c r="C42" s="40"/>
      <c r="D42" s="40"/>
      <c r="E42" s="40"/>
      <c r="F42" s="40"/>
      <c r="G42" s="40"/>
      <c r="H42" s="56">
        <f t="shared" si="2"/>
        <v>0</v>
      </c>
      <c r="I42" s="40"/>
      <c r="J42" s="41"/>
      <c r="K42" s="42" t="e">
        <f t="shared" si="3"/>
        <v>#DIV/0!</v>
      </c>
      <c r="L42" s="43"/>
      <c r="M42" s="44"/>
      <c r="N42" s="44"/>
      <c r="O42" s="44"/>
      <c r="P42" s="45"/>
    </row>
    <row r="43" spans="1:16" x14ac:dyDescent="0.25">
      <c r="A43" s="38"/>
      <c r="B43" s="39" t="e">
        <f>VLOOKUP(A43,'PUC PRESUPUESTAL '!A39:B263,2,FALSE)</f>
        <v>#N/A</v>
      </c>
      <c r="C43" s="40"/>
      <c r="D43" s="40"/>
      <c r="E43" s="40"/>
      <c r="F43" s="40"/>
      <c r="G43" s="40"/>
      <c r="H43" s="56">
        <f t="shared" si="2"/>
        <v>0</v>
      </c>
      <c r="I43" s="40"/>
      <c r="J43" s="41"/>
      <c r="K43" s="42" t="e">
        <f t="shared" si="3"/>
        <v>#DIV/0!</v>
      </c>
      <c r="L43" s="43"/>
      <c r="M43" s="44"/>
      <c r="N43" s="44"/>
      <c r="O43" s="44"/>
      <c r="P43" s="45"/>
    </row>
    <row r="44" spans="1:16" x14ac:dyDescent="0.25">
      <c r="A44" s="38"/>
      <c r="B44" s="39" t="e">
        <f>VLOOKUP(A44,'PUC PRESUPUESTAL '!A40:B264,2,FALSE)</f>
        <v>#N/A</v>
      </c>
      <c r="C44" s="40"/>
      <c r="D44" s="40"/>
      <c r="E44" s="40"/>
      <c r="F44" s="40"/>
      <c r="G44" s="40"/>
      <c r="H44" s="56">
        <f t="shared" si="2"/>
        <v>0</v>
      </c>
      <c r="I44" s="40"/>
      <c r="J44" s="41"/>
      <c r="K44" s="42" t="e">
        <f t="shared" si="3"/>
        <v>#DIV/0!</v>
      </c>
      <c r="L44" s="43"/>
      <c r="M44" s="44"/>
      <c r="N44" s="44"/>
      <c r="O44" s="44"/>
      <c r="P44" s="45"/>
    </row>
    <row r="45" spans="1:16" x14ac:dyDescent="0.25">
      <c r="A45" s="38"/>
      <c r="B45" s="39" t="e">
        <f>VLOOKUP(A45,'PUC PRESUPUESTAL '!A41:B265,2,FALSE)</f>
        <v>#N/A</v>
      </c>
      <c r="C45" s="40"/>
      <c r="D45" s="40"/>
      <c r="E45" s="40"/>
      <c r="F45" s="40"/>
      <c r="G45" s="40"/>
      <c r="H45" s="56">
        <f t="shared" si="2"/>
        <v>0</v>
      </c>
      <c r="I45" s="40"/>
      <c r="J45" s="41"/>
      <c r="K45" s="42" t="e">
        <f t="shared" si="3"/>
        <v>#DIV/0!</v>
      </c>
      <c r="L45" s="43"/>
      <c r="M45" s="44"/>
      <c r="N45" s="44"/>
      <c r="O45" s="44"/>
      <c r="P45" s="45"/>
    </row>
    <row r="46" spans="1:16" x14ac:dyDescent="0.25">
      <c r="A46" s="38"/>
      <c r="B46" s="39" t="e">
        <f>VLOOKUP(A46,'PUC PRESUPUESTAL '!A42:B266,2,FALSE)</f>
        <v>#N/A</v>
      </c>
      <c r="C46" s="40"/>
      <c r="D46" s="40"/>
      <c r="E46" s="40"/>
      <c r="F46" s="40"/>
      <c r="G46" s="40"/>
      <c r="H46" s="56">
        <f t="shared" si="2"/>
        <v>0</v>
      </c>
      <c r="I46" s="40"/>
      <c r="J46" s="41"/>
      <c r="K46" s="42" t="e">
        <f t="shared" si="3"/>
        <v>#DIV/0!</v>
      </c>
      <c r="L46" s="43"/>
      <c r="M46" s="44"/>
      <c r="N46" s="44"/>
      <c r="O46" s="44"/>
      <c r="P46" s="45"/>
    </row>
    <row r="47" spans="1:16" x14ac:dyDescent="0.25">
      <c r="A47" s="38"/>
      <c r="B47" s="39" t="e">
        <f>VLOOKUP(A47,'PUC PRESUPUESTAL '!A43:B267,2,FALSE)</f>
        <v>#N/A</v>
      </c>
      <c r="C47" s="40"/>
      <c r="D47" s="40"/>
      <c r="E47" s="40"/>
      <c r="F47" s="40"/>
      <c r="G47" s="40"/>
      <c r="H47" s="56">
        <f t="shared" si="2"/>
        <v>0</v>
      </c>
      <c r="I47" s="40"/>
      <c r="J47" s="41"/>
      <c r="K47" s="42" t="e">
        <f t="shared" si="3"/>
        <v>#DIV/0!</v>
      </c>
      <c r="L47" s="43"/>
      <c r="M47" s="44"/>
      <c r="N47" s="44"/>
      <c r="O47" s="44"/>
      <c r="P47" s="45"/>
    </row>
    <row r="48" spans="1:16" x14ac:dyDescent="0.25">
      <c r="A48" s="38"/>
      <c r="B48" s="39" t="e">
        <f>VLOOKUP(A48,'PUC PRESUPUESTAL '!A44:B268,2,FALSE)</f>
        <v>#N/A</v>
      </c>
      <c r="C48" s="40"/>
      <c r="D48" s="40"/>
      <c r="E48" s="40"/>
      <c r="F48" s="40"/>
      <c r="G48" s="40"/>
      <c r="H48" s="56">
        <f t="shared" si="2"/>
        <v>0</v>
      </c>
      <c r="I48" s="40"/>
      <c r="J48" s="41"/>
      <c r="K48" s="42" t="e">
        <f t="shared" si="3"/>
        <v>#DIV/0!</v>
      </c>
      <c r="L48" s="43"/>
      <c r="M48" s="44"/>
      <c r="N48" s="44"/>
      <c r="O48" s="44"/>
      <c r="P48" s="45"/>
    </row>
    <row r="49" spans="1:16" x14ac:dyDescent="0.25">
      <c r="A49" s="38"/>
      <c r="B49" s="39" t="e">
        <f>VLOOKUP(A49,'PUC PRESUPUESTAL '!A45:B269,2,FALSE)</f>
        <v>#N/A</v>
      </c>
      <c r="C49" s="40"/>
      <c r="D49" s="40"/>
      <c r="E49" s="40"/>
      <c r="F49" s="40"/>
      <c r="G49" s="40"/>
      <c r="H49" s="56">
        <f t="shared" si="2"/>
        <v>0</v>
      </c>
      <c r="I49" s="40"/>
      <c r="J49" s="41"/>
      <c r="K49" s="42" t="e">
        <f t="shared" si="3"/>
        <v>#DIV/0!</v>
      </c>
      <c r="L49" s="43"/>
      <c r="M49" s="44"/>
      <c r="N49" s="44"/>
      <c r="O49" s="44"/>
      <c r="P49" s="45"/>
    </row>
    <row r="50" spans="1:16" x14ac:dyDescent="0.25">
      <c r="A50" s="38"/>
      <c r="B50" s="39" t="e">
        <f>VLOOKUP(A50,'PUC PRESUPUESTAL '!A46:B270,2,FALSE)</f>
        <v>#N/A</v>
      </c>
      <c r="C50" s="40"/>
      <c r="D50" s="40"/>
      <c r="E50" s="40"/>
      <c r="F50" s="40"/>
      <c r="G50" s="40"/>
      <c r="H50" s="56">
        <f t="shared" si="2"/>
        <v>0</v>
      </c>
      <c r="I50" s="40"/>
      <c r="J50" s="41"/>
      <c r="K50" s="42" t="e">
        <f t="shared" si="3"/>
        <v>#DIV/0!</v>
      </c>
      <c r="L50" s="43"/>
      <c r="M50" s="44"/>
      <c r="N50" s="44"/>
      <c r="O50" s="44"/>
      <c r="P50" s="45"/>
    </row>
    <row r="51" spans="1:16" x14ac:dyDescent="0.25">
      <c r="A51" s="38"/>
      <c r="B51" s="39" t="e">
        <f>VLOOKUP(A51,'PUC PRESUPUESTAL '!A47:B271,2,FALSE)</f>
        <v>#N/A</v>
      </c>
      <c r="C51" s="40"/>
      <c r="D51" s="40"/>
      <c r="E51" s="40"/>
      <c r="F51" s="40"/>
      <c r="G51" s="40"/>
      <c r="H51" s="56">
        <f t="shared" si="2"/>
        <v>0</v>
      </c>
      <c r="I51" s="40"/>
      <c r="J51" s="41"/>
      <c r="K51" s="42" t="e">
        <f t="shared" si="3"/>
        <v>#DIV/0!</v>
      </c>
      <c r="L51" s="43"/>
      <c r="M51" s="44"/>
      <c r="N51" s="44"/>
      <c r="O51" s="44"/>
      <c r="P51" s="45"/>
    </row>
    <row r="52" spans="1:16" x14ac:dyDescent="0.25">
      <c r="A52" s="38"/>
      <c r="B52" s="39" t="e">
        <f>VLOOKUP(A52,'PUC PRESUPUESTAL '!A48:B272,2,FALSE)</f>
        <v>#N/A</v>
      </c>
      <c r="C52" s="40"/>
      <c r="D52" s="40"/>
      <c r="E52" s="40"/>
      <c r="F52" s="40"/>
      <c r="G52" s="40"/>
      <c r="H52" s="56">
        <f t="shared" si="2"/>
        <v>0</v>
      </c>
      <c r="I52" s="40"/>
      <c r="J52" s="41"/>
      <c r="K52" s="42" t="e">
        <f t="shared" si="3"/>
        <v>#DIV/0!</v>
      </c>
      <c r="L52" s="43"/>
      <c r="M52" s="44"/>
      <c r="N52" s="44"/>
      <c r="O52" s="44"/>
      <c r="P52" s="45"/>
    </row>
    <row r="53" spans="1:16" x14ac:dyDescent="0.25">
      <c r="A53" s="38"/>
      <c r="B53" s="39" t="e">
        <f>VLOOKUP(A53,'PUC PRESUPUESTAL '!A49:B273,2,FALSE)</f>
        <v>#N/A</v>
      </c>
      <c r="C53" s="40"/>
      <c r="D53" s="40"/>
      <c r="E53" s="40"/>
      <c r="F53" s="40"/>
      <c r="G53" s="40"/>
      <c r="H53" s="56">
        <f t="shared" si="2"/>
        <v>0</v>
      </c>
      <c r="I53" s="40"/>
      <c r="J53" s="41"/>
      <c r="K53" s="42" t="e">
        <f t="shared" si="3"/>
        <v>#DIV/0!</v>
      </c>
      <c r="L53" s="43"/>
      <c r="M53" s="44"/>
      <c r="N53" s="44"/>
      <c r="O53" s="44"/>
      <c r="P53" s="45"/>
    </row>
    <row r="54" spans="1:16" x14ac:dyDescent="0.25">
      <c r="A54" s="38"/>
      <c r="B54" s="39" t="e">
        <f>VLOOKUP(A54,'PUC PRESUPUESTAL '!A50:B274,2,FALSE)</f>
        <v>#N/A</v>
      </c>
      <c r="C54" s="40"/>
      <c r="D54" s="40"/>
      <c r="E54" s="40"/>
      <c r="F54" s="40"/>
      <c r="G54" s="40"/>
      <c r="H54" s="56">
        <f t="shared" si="2"/>
        <v>0</v>
      </c>
      <c r="I54" s="40"/>
      <c r="J54" s="41"/>
      <c r="K54" s="42" t="e">
        <f t="shared" si="3"/>
        <v>#DIV/0!</v>
      </c>
      <c r="L54" s="43"/>
      <c r="M54" s="44"/>
      <c r="N54" s="44"/>
      <c r="O54" s="44"/>
      <c r="P54" s="45"/>
    </row>
    <row r="55" spans="1:16" x14ac:dyDescent="0.25">
      <c r="A55" s="38"/>
      <c r="B55" s="39" t="e">
        <f>VLOOKUP(A55,'PUC PRESUPUESTAL '!A51:B275,2,FALSE)</f>
        <v>#N/A</v>
      </c>
      <c r="C55" s="40"/>
      <c r="D55" s="40"/>
      <c r="E55" s="40"/>
      <c r="F55" s="40"/>
      <c r="G55" s="40"/>
      <c r="H55" s="56">
        <f t="shared" si="2"/>
        <v>0</v>
      </c>
      <c r="I55" s="40"/>
      <c r="J55" s="41"/>
      <c r="K55" s="42" t="e">
        <f t="shared" si="3"/>
        <v>#DIV/0!</v>
      </c>
      <c r="L55" s="43"/>
      <c r="M55" s="44"/>
      <c r="N55" s="44"/>
      <c r="O55" s="44"/>
      <c r="P55" s="45"/>
    </row>
    <row r="56" spans="1:16" x14ac:dyDescent="0.25">
      <c r="A56" s="38"/>
      <c r="B56" s="39" t="e">
        <f>VLOOKUP(A56,'PUC PRESUPUESTAL '!A52:B276,2,FALSE)</f>
        <v>#N/A</v>
      </c>
      <c r="C56" s="40"/>
      <c r="D56" s="40"/>
      <c r="E56" s="40"/>
      <c r="F56" s="40"/>
      <c r="G56" s="40"/>
      <c r="H56" s="56">
        <f t="shared" si="2"/>
        <v>0</v>
      </c>
      <c r="I56" s="40"/>
      <c r="J56" s="41"/>
      <c r="K56" s="42" t="e">
        <f t="shared" si="3"/>
        <v>#DIV/0!</v>
      </c>
      <c r="L56" s="43"/>
      <c r="M56" s="44"/>
      <c r="N56" s="44"/>
      <c r="O56" s="44"/>
      <c r="P56" s="45"/>
    </row>
    <row r="57" spans="1:16" x14ac:dyDescent="0.25">
      <c r="A57" s="38"/>
      <c r="B57" s="39" t="e">
        <f>VLOOKUP(A57,'PUC PRESUPUESTAL '!A53:B277,2,FALSE)</f>
        <v>#N/A</v>
      </c>
      <c r="C57" s="40"/>
      <c r="D57" s="40"/>
      <c r="E57" s="40"/>
      <c r="F57" s="40"/>
      <c r="G57" s="40"/>
      <c r="H57" s="56">
        <f t="shared" si="2"/>
        <v>0</v>
      </c>
      <c r="I57" s="40"/>
      <c r="J57" s="41"/>
      <c r="K57" s="42" t="e">
        <f t="shared" si="3"/>
        <v>#DIV/0!</v>
      </c>
      <c r="L57" s="43"/>
      <c r="M57" s="44"/>
      <c r="N57" s="44"/>
      <c r="O57" s="44"/>
      <c r="P57" s="45"/>
    </row>
    <row r="58" spans="1:16" ht="16.5" thickBot="1" x14ac:dyDescent="0.3">
      <c r="A58" s="38"/>
      <c r="B58" s="39" t="e">
        <f>VLOOKUP(A58,'PUC PRESUPUESTAL '!A54:B278,2,FALSE)</f>
        <v>#N/A</v>
      </c>
      <c r="C58" s="40"/>
      <c r="D58" s="40"/>
      <c r="E58" s="40"/>
      <c r="F58" s="40"/>
      <c r="G58" s="40"/>
      <c r="H58" s="56">
        <f t="shared" si="2"/>
        <v>0</v>
      </c>
      <c r="I58" s="40"/>
      <c r="J58" s="41"/>
      <c r="K58" s="42" t="e">
        <f t="shared" si="3"/>
        <v>#DIV/0!</v>
      </c>
      <c r="L58" s="46"/>
      <c r="M58" s="47"/>
      <c r="N58" s="47"/>
      <c r="O58" s="47"/>
      <c r="P58" s="48"/>
    </row>
    <row r="59" spans="1:16" s="28" customFormat="1" ht="16.5" thickBot="1" x14ac:dyDescent="0.3">
      <c r="A59" s="61" t="s">
        <v>452</v>
      </c>
      <c r="B59" s="62"/>
      <c r="C59" s="49">
        <f>SUM(Tabla3[[PRESUPUESTO INICIAL ]])</f>
        <v>15365800</v>
      </c>
      <c r="D59" s="49">
        <f>SUM(Tabla3[[ADICIÓN ]])</f>
        <v>0</v>
      </c>
      <c r="E59" s="49">
        <f>SUM(Tabla3[[REDUCCIÓN ]])</f>
        <v>0</v>
      </c>
      <c r="F59" s="49">
        <f>SUM(Tabla3[[CREDITO ]])</f>
        <v>0</v>
      </c>
      <c r="G59" s="50">
        <f>SUM(Tabla3[[CONTRACREDITO ]])</f>
        <v>0</v>
      </c>
      <c r="H59" s="49">
        <f>SUM(Tabla3[[PRESUPUESTO FINAL ]])</f>
        <v>15365800</v>
      </c>
      <c r="I59" s="49">
        <f>SUM(Tabla3[EJECUTADO (PAGADO HASTA LA FECHA)])</f>
        <v>12496410</v>
      </c>
      <c r="J59" s="51"/>
      <c r="K59" s="52" t="e">
        <f>SUM(Tabla3[ESTADO DE EJECUCIÓN * RUBRO])</f>
        <v>#DIV/0!</v>
      </c>
    </row>
    <row r="60" spans="1:16" ht="16.5" thickBot="1" x14ac:dyDescent="0.3"/>
    <row r="61" spans="1:16" ht="16.5" thickBot="1" x14ac:dyDescent="0.3">
      <c r="C61" s="53" t="s">
        <v>459</v>
      </c>
      <c r="D61" s="54"/>
      <c r="E61" s="53" t="s">
        <v>460</v>
      </c>
      <c r="F61" s="54"/>
      <c r="G61" s="55" t="s">
        <v>461</v>
      </c>
      <c r="H61" s="54"/>
    </row>
    <row r="62" spans="1:16" ht="34.5" customHeight="1" thickBot="1" x14ac:dyDescent="0.3">
      <c r="C62" s="64" t="s">
        <v>466</v>
      </c>
      <c r="D62" s="65"/>
      <c r="E62" s="64"/>
      <c r="F62" s="65"/>
      <c r="G62" s="70"/>
      <c r="H62" s="65"/>
    </row>
    <row r="63" spans="1:16" x14ac:dyDescent="0.25">
      <c r="C63" s="71" t="s">
        <v>462</v>
      </c>
      <c r="D63" s="66"/>
      <c r="E63" s="66" t="s">
        <v>462</v>
      </c>
      <c r="F63" s="66"/>
      <c r="G63" s="66" t="s">
        <v>462</v>
      </c>
      <c r="H63" s="67"/>
    </row>
    <row r="64" spans="1:16" x14ac:dyDescent="0.25">
      <c r="C64" s="71" t="s">
        <v>467</v>
      </c>
      <c r="D64" s="66"/>
      <c r="E64" s="66" t="s">
        <v>23</v>
      </c>
      <c r="F64" s="66"/>
      <c r="G64" s="66" t="s">
        <v>23</v>
      </c>
      <c r="H64" s="67"/>
    </row>
    <row r="65" spans="3:8" ht="16.5" thickBot="1" x14ac:dyDescent="0.3">
      <c r="C65" s="72" t="s">
        <v>468</v>
      </c>
      <c r="D65" s="68"/>
      <c r="E65" s="68" t="s">
        <v>463</v>
      </c>
      <c r="F65" s="68"/>
      <c r="G65" s="68" t="s">
        <v>463</v>
      </c>
      <c r="H65" s="69"/>
    </row>
  </sheetData>
  <sheetProtection password="CC3D" sheet="1" objects="1" scenarios="1"/>
  <mergeCells count="15">
    <mergeCell ref="G63:H63"/>
    <mergeCell ref="G64:H64"/>
    <mergeCell ref="G65:H65"/>
    <mergeCell ref="G62:H62"/>
    <mergeCell ref="C63:D63"/>
    <mergeCell ref="C64:D64"/>
    <mergeCell ref="C65:D65"/>
    <mergeCell ref="E63:F63"/>
    <mergeCell ref="E64:F64"/>
    <mergeCell ref="E65:F65"/>
    <mergeCell ref="L4:P4"/>
    <mergeCell ref="A59:B59"/>
    <mergeCell ref="A1:K2"/>
    <mergeCell ref="C62:D62"/>
    <mergeCell ref="E62:F62"/>
  </mergeCells>
  <printOptions horizontalCentered="1"/>
  <pageMargins left="0.47244094488188981" right="0.19685039370078741" top="0.74803149606299213" bottom="0.74803149606299213" header="0.31496062992125984" footer="0.31496062992125984"/>
  <pageSetup paperSize="5" scale="50" orientation="landscape" r:id="rId1"/>
  <colBreaks count="1" manualBreakCount="1">
    <brk id="11" max="1048575" man="1"/>
  </colBreaks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0000000}">
          <x14:formula1>
            <xm:f>'PUC PRESUPUESTAL '!$A$4:$A$227</xm:f>
          </x14:formula1>
          <xm:sqref>A7:A58</xm:sqref>
        </x14:dataValidation>
        <x14:dataValidation type="list" allowBlank="1" showInputMessage="1" showErrorMessage="1" xr:uid="{00000000-0002-0000-0100-000001000000}">
          <x14:formula1>
            <xm:f>'lista de proyectos '!$B$2:$B$14</xm:f>
          </x14:formula1>
          <xm:sqref>J7:J58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F10"/>
  <sheetViews>
    <sheetView workbookViewId="0">
      <selection activeCell="A12" sqref="A12"/>
    </sheetView>
  </sheetViews>
  <sheetFormatPr baseColWidth="10" defaultRowHeight="16.5" x14ac:dyDescent="0.3"/>
  <cols>
    <col min="1" max="1" width="75.5703125" style="1" customWidth="1"/>
    <col min="2" max="2" width="20.28515625" style="1" customWidth="1"/>
    <col min="3" max="3" width="29.140625" style="1" customWidth="1"/>
    <col min="4" max="4" width="12.42578125" style="1" customWidth="1"/>
    <col min="5" max="5" width="18.28515625" style="1" bestFit="1" customWidth="1"/>
    <col min="6" max="6" width="13.5703125" style="1" bestFit="1" customWidth="1"/>
    <col min="7" max="16384" width="11.42578125" style="1"/>
  </cols>
  <sheetData>
    <row r="3" spans="1:6" ht="33" x14ac:dyDescent="0.3">
      <c r="A3" s="26" t="s">
        <v>453</v>
      </c>
      <c r="B3" s="25" t="s">
        <v>454</v>
      </c>
      <c r="C3" s="25" t="s">
        <v>458</v>
      </c>
      <c r="D3"/>
      <c r="E3"/>
      <c r="F3"/>
    </row>
    <row r="4" spans="1:6" ht="33" x14ac:dyDescent="0.3">
      <c r="A4" s="23" t="s">
        <v>0</v>
      </c>
      <c r="B4" s="1">
        <v>800000</v>
      </c>
      <c r="C4" s="1">
        <v>500000</v>
      </c>
      <c r="D4"/>
      <c r="E4"/>
      <c r="F4"/>
    </row>
    <row r="5" spans="1:6" ht="33" x14ac:dyDescent="0.3">
      <c r="A5" s="24" t="s">
        <v>308</v>
      </c>
      <c r="B5" s="1">
        <v>800000</v>
      </c>
      <c r="C5" s="1">
        <v>500000</v>
      </c>
      <c r="D5"/>
      <c r="E5"/>
      <c r="F5"/>
    </row>
    <row r="6" spans="1:6" x14ac:dyDescent="0.3">
      <c r="A6" s="23" t="s">
        <v>457</v>
      </c>
      <c r="B6" s="1">
        <v>0</v>
      </c>
      <c r="C6" s="1">
        <v>500000</v>
      </c>
      <c r="D6"/>
      <c r="E6"/>
      <c r="F6"/>
    </row>
    <row r="7" spans="1:6" x14ac:dyDescent="0.3">
      <c r="A7" s="22" t="s">
        <v>455</v>
      </c>
      <c r="B7" s="1">
        <v>0</v>
      </c>
      <c r="C7" s="1">
        <v>0</v>
      </c>
      <c r="D7"/>
      <c r="E7"/>
      <c r="F7"/>
    </row>
    <row r="8" spans="1:6" x14ac:dyDescent="0.3">
      <c r="A8" s="21" t="s">
        <v>456</v>
      </c>
      <c r="B8" s="1">
        <v>800000</v>
      </c>
      <c r="D8"/>
      <c r="E8"/>
      <c r="F8"/>
    </row>
    <row r="9" spans="1:6" x14ac:dyDescent="0.3">
      <c r="A9"/>
      <c r="B9"/>
      <c r="C9"/>
      <c r="D9"/>
      <c r="E9"/>
      <c r="F9"/>
    </row>
    <row r="10" spans="1:6" x14ac:dyDescent="0.3">
      <c r="A10"/>
      <c r="B10"/>
      <c r="C10"/>
      <c r="D10"/>
      <c r="E10"/>
      <c r="F1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B14"/>
  <sheetViews>
    <sheetView workbookViewId="0">
      <selection activeCell="B18" sqref="B18"/>
    </sheetView>
  </sheetViews>
  <sheetFormatPr baseColWidth="10" defaultRowHeight="15" x14ac:dyDescent="0.25"/>
  <cols>
    <col min="2" max="2" width="68.42578125" customWidth="1"/>
  </cols>
  <sheetData>
    <row r="1" spans="2:2" x14ac:dyDescent="0.25">
      <c r="B1" s="18" t="s">
        <v>32</v>
      </c>
    </row>
    <row r="2" spans="2:2" ht="31.5" x14ac:dyDescent="0.25">
      <c r="B2" s="16" t="s">
        <v>0</v>
      </c>
    </row>
    <row r="3" spans="2:2" ht="15.75" x14ac:dyDescent="0.25">
      <c r="B3" s="5" t="s">
        <v>1</v>
      </c>
    </row>
    <row r="4" spans="2:2" ht="15.75" x14ac:dyDescent="0.25">
      <c r="B4" s="16" t="s">
        <v>2</v>
      </c>
    </row>
    <row r="5" spans="2:2" ht="15.75" x14ac:dyDescent="0.25">
      <c r="B5" s="5" t="s">
        <v>3</v>
      </c>
    </row>
    <row r="6" spans="2:2" ht="15.75" x14ac:dyDescent="0.25">
      <c r="B6" s="16" t="s">
        <v>4</v>
      </c>
    </row>
    <row r="7" spans="2:2" ht="15.75" x14ac:dyDescent="0.25">
      <c r="B7" s="5" t="s">
        <v>5</v>
      </c>
    </row>
    <row r="8" spans="2:2" ht="15.75" x14ac:dyDescent="0.25">
      <c r="B8" s="16" t="s">
        <v>6</v>
      </c>
    </row>
    <row r="9" spans="2:2" ht="15.75" x14ac:dyDescent="0.25">
      <c r="B9" s="5" t="s">
        <v>7</v>
      </c>
    </row>
    <row r="10" spans="2:2" ht="15.75" x14ac:dyDescent="0.25">
      <c r="B10" s="16" t="s">
        <v>8</v>
      </c>
    </row>
    <row r="11" spans="2:2" ht="15.75" x14ac:dyDescent="0.25">
      <c r="B11" s="5" t="s">
        <v>9</v>
      </c>
    </row>
    <row r="12" spans="2:2" ht="15.75" x14ac:dyDescent="0.25">
      <c r="B12" s="16" t="s">
        <v>10</v>
      </c>
    </row>
    <row r="13" spans="2:2" ht="15.75" x14ac:dyDescent="0.25">
      <c r="B13" s="5" t="s">
        <v>11</v>
      </c>
    </row>
    <row r="14" spans="2:2" ht="31.5" x14ac:dyDescent="0.25">
      <c r="B14" s="17" t="s">
        <v>12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3:B227"/>
  <sheetViews>
    <sheetView topLeftCell="A208" workbookViewId="0">
      <selection activeCell="B17" sqref="B17"/>
    </sheetView>
  </sheetViews>
  <sheetFormatPr baseColWidth="10" defaultRowHeight="15" x14ac:dyDescent="0.25"/>
  <cols>
    <col min="1" max="1" width="22.85546875" bestFit="1" customWidth="1"/>
    <col min="2" max="2" width="146.28515625" bestFit="1" customWidth="1"/>
  </cols>
  <sheetData>
    <row r="3" spans="1:2" x14ac:dyDescent="0.25">
      <c r="A3" s="19" t="s">
        <v>47</v>
      </c>
      <c r="B3" s="19" t="s">
        <v>48</v>
      </c>
    </row>
    <row r="4" spans="1:2" x14ac:dyDescent="0.25">
      <c r="A4" t="s">
        <v>49</v>
      </c>
      <c r="B4" t="s">
        <v>50</v>
      </c>
    </row>
    <row r="5" spans="1:2" x14ac:dyDescent="0.25">
      <c r="A5" s="20" t="s">
        <v>51</v>
      </c>
      <c r="B5" s="20" t="s">
        <v>52</v>
      </c>
    </row>
    <row r="6" spans="1:2" x14ac:dyDescent="0.25">
      <c r="A6" t="s">
        <v>53</v>
      </c>
      <c r="B6" t="s">
        <v>54</v>
      </c>
    </row>
    <row r="7" spans="1:2" x14ac:dyDescent="0.25">
      <c r="A7" s="20" t="s">
        <v>55</v>
      </c>
      <c r="B7" s="20" t="s">
        <v>56</v>
      </c>
    </row>
    <row r="8" spans="1:2" x14ac:dyDescent="0.25">
      <c r="A8" t="s">
        <v>57</v>
      </c>
      <c r="B8" t="s">
        <v>58</v>
      </c>
    </row>
    <row r="9" spans="1:2" x14ac:dyDescent="0.25">
      <c r="A9" s="20" t="s">
        <v>59</v>
      </c>
      <c r="B9" s="20" t="s">
        <v>60</v>
      </c>
    </row>
    <row r="10" spans="1:2" x14ac:dyDescent="0.25">
      <c r="A10" t="s">
        <v>61</v>
      </c>
      <c r="B10" t="s">
        <v>62</v>
      </c>
    </row>
    <row r="11" spans="1:2" x14ac:dyDescent="0.25">
      <c r="A11" s="20" t="s">
        <v>63</v>
      </c>
      <c r="B11" s="20" t="s">
        <v>64</v>
      </c>
    </row>
    <row r="12" spans="1:2" x14ac:dyDescent="0.25">
      <c r="A12" t="s">
        <v>65</v>
      </c>
      <c r="B12" t="s">
        <v>66</v>
      </c>
    </row>
    <row r="13" spans="1:2" x14ac:dyDescent="0.25">
      <c r="A13" s="20" t="s">
        <v>67</v>
      </c>
      <c r="B13" s="20" t="s">
        <v>68</v>
      </c>
    </row>
    <row r="14" spans="1:2" x14ac:dyDescent="0.25">
      <c r="A14" t="s">
        <v>69</v>
      </c>
      <c r="B14" t="s">
        <v>70</v>
      </c>
    </row>
    <row r="15" spans="1:2" x14ac:dyDescent="0.25">
      <c r="A15" s="20" t="s">
        <v>71</v>
      </c>
      <c r="B15" s="20" t="s">
        <v>72</v>
      </c>
    </row>
    <row r="16" spans="1:2" x14ac:dyDescent="0.25">
      <c r="A16" t="s">
        <v>73</v>
      </c>
      <c r="B16" t="s">
        <v>74</v>
      </c>
    </row>
    <row r="17" spans="1:2" x14ac:dyDescent="0.25">
      <c r="A17" s="20" t="s">
        <v>75</v>
      </c>
      <c r="B17" s="20" t="s">
        <v>76</v>
      </c>
    </row>
    <row r="18" spans="1:2" x14ac:dyDescent="0.25">
      <c r="A18" t="s">
        <v>77</v>
      </c>
      <c r="B18" t="s">
        <v>78</v>
      </c>
    </row>
    <row r="19" spans="1:2" x14ac:dyDescent="0.25">
      <c r="A19" s="20" t="s">
        <v>79</v>
      </c>
      <c r="B19" s="20" t="s">
        <v>80</v>
      </c>
    </row>
    <row r="20" spans="1:2" x14ac:dyDescent="0.25">
      <c r="A20" t="s">
        <v>81</v>
      </c>
      <c r="B20" t="s">
        <v>82</v>
      </c>
    </row>
    <row r="21" spans="1:2" x14ac:dyDescent="0.25">
      <c r="A21" s="20" t="s">
        <v>83</v>
      </c>
      <c r="B21" s="20" t="s">
        <v>84</v>
      </c>
    </row>
    <row r="22" spans="1:2" x14ac:dyDescent="0.25">
      <c r="A22" t="s">
        <v>85</v>
      </c>
      <c r="B22" t="s">
        <v>86</v>
      </c>
    </row>
    <row r="23" spans="1:2" x14ac:dyDescent="0.25">
      <c r="A23" s="20" t="s">
        <v>87</v>
      </c>
      <c r="B23" s="20" t="s">
        <v>88</v>
      </c>
    </row>
    <row r="24" spans="1:2" x14ac:dyDescent="0.25">
      <c r="A24" t="s">
        <v>89</v>
      </c>
      <c r="B24" t="s">
        <v>90</v>
      </c>
    </row>
    <row r="25" spans="1:2" x14ac:dyDescent="0.25">
      <c r="A25" s="20" t="s">
        <v>91</v>
      </c>
      <c r="B25" s="20" t="s">
        <v>92</v>
      </c>
    </row>
    <row r="26" spans="1:2" x14ac:dyDescent="0.25">
      <c r="A26" t="s">
        <v>93</v>
      </c>
      <c r="B26" t="s">
        <v>94</v>
      </c>
    </row>
    <row r="27" spans="1:2" x14ac:dyDescent="0.25">
      <c r="A27" s="20" t="s">
        <v>95</v>
      </c>
      <c r="B27" s="20" t="s">
        <v>96</v>
      </c>
    </row>
    <row r="28" spans="1:2" x14ac:dyDescent="0.25">
      <c r="A28" t="s">
        <v>97</v>
      </c>
      <c r="B28" t="s">
        <v>98</v>
      </c>
    </row>
    <row r="29" spans="1:2" x14ac:dyDescent="0.25">
      <c r="A29" s="20" t="s">
        <v>99</v>
      </c>
      <c r="B29" s="20" t="s">
        <v>100</v>
      </c>
    </row>
    <row r="30" spans="1:2" x14ac:dyDescent="0.25">
      <c r="A30" t="s">
        <v>101</v>
      </c>
      <c r="B30" t="s">
        <v>102</v>
      </c>
    </row>
    <row r="31" spans="1:2" x14ac:dyDescent="0.25">
      <c r="A31" s="20" t="s">
        <v>103</v>
      </c>
      <c r="B31" s="20" t="s">
        <v>104</v>
      </c>
    </row>
    <row r="32" spans="1:2" x14ac:dyDescent="0.25">
      <c r="A32" t="s">
        <v>105</v>
      </c>
      <c r="B32" t="s">
        <v>106</v>
      </c>
    </row>
    <row r="33" spans="1:2" x14ac:dyDescent="0.25">
      <c r="A33" s="20" t="s">
        <v>107</v>
      </c>
      <c r="B33" s="20" t="s">
        <v>90</v>
      </c>
    </row>
    <row r="34" spans="1:2" x14ac:dyDescent="0.25">
      <c r="A34" t="s">
        <v>108</v>
      </c>
      <c r="B34" t="s">
        <v>109</v>
      </c>
    </row>
    <row r="35" spans="1:2" x14ac:dyDescent="0.25">
      <c r="A35" s="20" t="s">
        <v>110</v>
      </c>
      <c r="B35" s="20" t="s">
        <v>111</v>
      </c>
    </row>
    <row r="36" spans="1:2" x14ac:dyDescent="0.25">
      <c r="A36" t="s">
        <v>112</v>
      </c>
      <c r="B36" t="s">
        <v>113</v>
      </c>
    </row>
    <row r="37" spans="1:2" x14ac:dyDescent="0.25">
      <c r="A37" s="20" t="s">
        <v>114</v>
      </c>
      <c r="B37" s="20" t="s">
        <v>115</v>
      </c>
    </row>
    <row r="38" spans="1:2" x14ac:dyDescent="0.25">
      <c r="A38" t="s">
        <v>116</v>
      </c>
      <c r="B38" t="s">
        <v>117</v>
      </c>
    </row>
    <row r="39" spans="1:2" x14ac:dyDescent="0.25">
      <c r="A39" s="20" t="s">
        <v>118</v>
      </c>
      <c r="B39" s="20" t="s">
        <v>119</v>
      </c>
    </row>
    <row r="40" spans="1:2" x14ac:dyDescent="0.25">
      <c r="A40" t="s">
        <v>120</v>
      </c>
      <c r="B40" t="s">
        <v>121</v>
      </c>
    </row>
    <row r="41" spans="1:2" x14ac:dyDescent="0.25">
      <c r="A41" s="20" t="s">
        <v>122</v>
      </c>
      <c r="B41" s="20" t="s">
        <v>123</v>
      </c>
    </row>
    <row r="42" spans="1:2" x14ac:dyDescent="0.25">
      <c r="A42" t="s">
        <v>124</v>
      </c>
      <c r="B42" t="s">
        <v>125</v>
      </c>
    </row>
    <row r="43" spans="1:2" x14ac:dyDescent="0.25">
      <c r="A43" s="20" t="s">
        <v>126</v>
      </c>
      <c r="B43" s="20" t="s">
        <v>127</v>
      </c>
    </row>
    <row r="44" spans="1:2" x14ac:dyDescent="0.25">
      <c r="A44" t="s">
        <v>128</v>
      </c>
      <c r="B44" t="s">
        <v>129</v>
      </c>
    </row>
    <row r="45" spans="1:2" x14ac:dyDescent="0.25">
      <c r="A45" s="20" t="s">
        <v>130</v>
      </c>
      <c r="B45" s="20" t="s">
        <v>131</v>
      </c>
    </row>
    <row r="46" spans="1:2" x14ac:dyDescent="0.25">
      <c r="A46" t="s">
        <v>132</v>
      </c>
      <c r="B46" t="s">
        <v>133</v>
      </c>
    </row>
    <row r="47" spans="1:2" x14ac:dyDescent="0.25">
      <c r="A47" s="20" t="s">
        <v>134</v>
      </c>
      <c r="B47" s="20" t="s">
        <v>135</v>
      </c>
    </row>
    <row r="48" spans="1:2" x14ac:dyDescent="0.25">
      <c r="A48" t="s">
        <v>136</v>
      </c>
      <c r="B48" t="s">
        <v>137</v>
      </c>
    </row>
    <row r="49" spans="1:2" x14ac:dyDescent="0.25">
      <c r="A49" s="20" t="s">
        <v>138</v>
      </c>
      <c r="B49" s="20" t="s">
        <v>139</v>
      </c>
    </row>
    <row r="50" spans="1:2" x14ac:dyDescent="0.25">
      <c r="A50" t="s">
        <v>140</v>
      </c>
      <c r="B50" t="s">
        <v>141</v>
      </c>
    </row>
    <row r="51" spans="1:2" x14ac:dyDescent="0.25">
      <c r="A51" s="20" t="s">
        <v>142</v>
      </c>
      <c r="B51" s="20" t="s">
        <v>143</v>
      </c>
    </row>
    <row r="52" spans="1:2" x14ac:dyDescent="0.25">
      <c r="A52" t="s">
        <v>144</v>
      </c>
      <c r="B52" t="s">
        <v>145</v>
      </c>
    </row>
    <row r="53" spans="1:2" x14ac:dyDescent="0.25">
      <c r="A53" s="20" t="s">
        <v>146</v>
      </c>
      <c r="B53" s="20" t="s">
        <v>147</v>
      </c>
    </row>
    <row r="54" spans="1:2" x14ac:dyDescent="0.25">
      <c r="A54" t="s">
        <v>148</v>
      </c>
      <c r="B54" t="s">
        <v>149</v>
      </c>
    </row>
    <row r="55" spans="1:2" x14ac:dyDescent="0.25">
      <c r="A55" s="20" t="s">
        <v>150</v>
      </c>
      <c r="B55" s="20" t="s">
        <v>151</v>
      </c>
    </row>
    <row r="56" spans="1:2" x14ac:dyDescent="0.25">
      <c r="A56" t="s">
        <v>152</v>
      </c>
      <c r="B56" t="s">
        <v>153</v>
      </c>
    </row>
    <row r="57" spans="1:2" x14ac:dyDescent="0.25">
      <c r="A57" s="20" t="s">
        <v>154</v>
      </c>
      <c r="B57" s="20" t="s">
        <v>155</v>
      </c>
    </row>
    <row r="58" spans="1:2" x14ac:dyDescent="0.25">
      <c r="A58" t="s">
        <v>156</v>
      </c>
      <c r="B58" t="s">
        <v>157</v>
      </c>
    </row>
    <row r="59" spans="1:2" x14ac:dyDescent="0.25">
      <c r="A59" s="20" t="s">
        <v>158</v>
      </c>
      <c r="B59" s="20" t="s">
        <v>159</v>
      </c>
    </row>
    <row r="60" spans="1:2" x14ac:dyDescent="0.25">
      <c r="A60" t="s">
        <v>160</v>
      </c>
      <c r="B60" t="s">
        <v>161</v>
      </c>
    </row>
    <row r="61" spans="1:2" x14ac:dyDescent="0.25">
      <c r="A61" s="20" t="s">
        <v>162</v>
      </c>
      <c r="B61" s="20" t="s">
        <v>163</v>
      </c>
    </row>
    <row r="62" spans="1:2" x14ac:dyDescent="0.25">
      <c r="A62" t="s">
        <v>164</v>
      </c>
      <c r="B62" t="s">
        <v>165</v>
      </c>
    </row>
    <row r="63" spans="1:2" x14ac:dyDescent="0.25">
      <c r="A63" s="20" t="s">
        <v>166</v>
      </c>
      <c r="B63" s="20" t="s">
        <v>167</v>
      </c>
    </row>
    <row r="64" spans="1:2" x14ac:dyDescent="0.25">
      <c r="A64" t="s">
        <v>168</v>
      </c>
      <c r="B64" t="s">
        <v>169</v>
      </c>
    </row>
    <row r="65" spans="1:2" x14ac:dyDescent="0.25">
      <c r="A65" s="20" t="s">
        <v>170</v>
      </c>
      <c r="B65" s="20" t="s">
        <v>171</v>
      </c>
    </row>
    <row r="66" spans="1:2" x14ac:dyDescent="0.25">
      <c r="A66" t="s">
        <v>172</v>
      </c>
      <c r="B66" t="s">
        <v>173</v>
      </c>
    </row>
    <row r="67" spans="1:2" x14ac:dyDescent="0.25">
      <c r="A67" s="20" t="s">
        <v>174</v>
      </c>
      <c r="B67" s="20" t="s">
        <v>175</v>
      </c>
    </row>
    <row r="68" spans="1:2" x14ac:dyDescent="0.25">
      <c r="A68" t="s">
        <v>176</v>
      </c>
      <c r="B68" t="s">
        <v>177</v>
      </c>
    </row>
    <row r="69" spans="1:2" x14ac:dyDescent="0.25">
      <c r="A69" s="20" t="s">
        <v>178</v>
      </c>
      <c r="B69" s="20" t="s">
        <v>179</v>
      </c>
    </row>
    <row r="70" spans="1:2" x14ac:dyDescent="0.25">
      <c r="A70" t="s">
        <v>180</v>
      </c>
      <c r="B70" t="s">
        <v>181</v>
      </c>
    </row>
    <row r="71" spans="1:2" x14ac:dyDescent="0.25">
      <c r="A71" s="20" t="s">
        <v>182</v>
      </c>
      <c r="B71" s="20" t="s">
        <v>183</v>
      </c>
    </row>
    <row r="72" spans="1:2" x14ac:dyDescent="0.25">
      <c r="A72" t="s">
        <v>184</v>
      </c>
      <c r="B72" t="s">
        <v>185</v>
      </c>
    </row>
    <row r="73" spans="1:2" x14ac:dyDescent="0.25">
      <c r="A73" s="20" t="s">
        <v>186</v>
      </c>
      <c r="B73" s="20" t="s">
        <v>187</v>
      </c>
    </row>
    <row r="74" spans="1:2" x14ac:dyDescent="0.25">
      <c r="A74" t="s">
        <v>188</v>
      </c>
      <c r="B74" t="s">
        <v>189</v>
      </c>
    </row>
    <row r="75" spans="1:2" x14ac:dyDescent="0.25">
      <c r="A75" s="20" t="s">
        <v>190</v>
      </c>
      <c r="B75" s="20" t="s">
        <v>191</v>
      </c>
    </row>
    <row r="76" spans="1:2" x14ac:dyDescent="0.25">
      <c r="A76" t="s">
        <v>192</v>
      </c>
      <c r="B76" t="s">
        <v>193</v>
      </c>
    </row>
    <row r="77" spans="1:2" x14ac:dyDescent="0.25">
      <c r="A77" s="20" t="s">
        <v>194</v>
      </c>
      <c r="B77" s="20" t="s">
        <v>195</v>
      </c>
    </row>
    <row r="78" spans="1:2" x14ac:dyDescent="0.25">
      <c r="A78" t="s">
        <v>196</v>
      </c>
      <c r="B78" t="s">
        <v>197</v>
      </c>
    </row>
    <row r="79" spans="1:2" x14ac:dyDescent="0.25">
      <c r="A79" s="20" t="s">
        <v>198</v>
      </c>
      <c r="B79" s="20" t="s">
        <v>199</v>
      </c>
    </row>
    <row r="80" spans="1:2" x14ac:dyDescent="0.25">
      <c r="A80" t="s">
        <v>200</v>
      </c>
      <c r="B80" t="s">
        <v>201</v>
      </c>
    </row>
    <row r="81" spans="1:2" x14ac:dyDescent="0.25">
      <c r="A81" s="20" t="s">
        <v>202</v>
      </c>
      <c r="B81" s="20" t="s">
        <v>203</v>
      </c>
    </row>
    <row r="82" spans="1:2" x14ac:dyDescent="0.25">
      <c r="A82" t="s">
        <v>204</v>
      </c>
      <c r="B82" t="s">
        <v>205</v>
      </c>
    </row>
    <row r="83" spans="1:2" x14ac:dyDescent="0.25">
      <c r="A83" s="20" t="s">
        <v>206</v>
      </c>
      <c r="B83" s="20" t="s">
        <v>207</v>
      </c>
    </row>
    <row r="84" spans="1:2" x14ac:dyDescent="0.25">
      <c r="A84" t="s">
        <v>208</v>
      </c>
      <c r="B84" t="s">
        <v>209</v>
      </c>
    </row>
    <row r="85" spans="1:2" x14ac:dyDescent="0.25">
      <c r="A85" s="20" t="s">
        <v>210</v>
      </c>
      <c r="B85" s="20" t="s">
        <v>211</v>
      </c>
    </row>
    <row r="86" spans="1:2" x14ac:dyDescent="0.25">
      <c r="A86" t="s">
        <v>212</v>
      </c>
      <c r="B86" t="s">
        <v>213</v>
      </c>
    </row>
    <row r="87" spans="1:2" x14ac:dyDescent="0.25">
      <c r="A87" s="20" t="s">
        <v>214</v>
      </c>
      <c r="B87" s="20" t="s">
        <v>215</v>
      </c>
    </row>
    <row r="88" spans="1:2" x14ac:dyDescent="0.25">
      <c r="A88" t="s">
        <v>216</v>
      </c>
      <c r="B88" t="s">
        <v>217</v>
      </c>
    </row>
    <row r="89" spans="1:2" x14ac:dyDescent="0.25">
      <c r="A89" s="20" t="s">
        <v>218</v>
      </c>
      <c r="B89" s="20" t="s">
        <v>219</v>
      </c>
    </row>
    <row r="90" spans="1:2" x14ac:dyDescent="0.25">
      <c r="A90" t="s">
        <v>220</v>
      </c>
      <c r="B90" t="s">
        <v>221</v>
      </c>
    </row>
    <row r="91" spans="1:2" x14ac:dyDescent="0.25">
      <c r="A91" s="20" t="s">
        <v>222</v>
      </c>
      <c r="B91" s="20" t="s">
        <v>223</v>
      </c>
    </row>
    <row r="92" spans="1:2" x14ac:dyDescent="0.25">
      <c r="A92" t="s">
        <v>224</v>
      </c>
      <c r="B92" t="s">
        <v>225</v>
      </c>
    </row>
    <row r="93" spans="1:2" x14ac:dyDescent="0.25">
      <c r="A93" s="20" t="s">
        <v>226</v>
      </c>
      <c r="B93" s="20" t="s">
        <v>227</v>
      </c>
    </row>
    <row r="94" spans="1:2" x14ac:dyDescent="0.25">
      <c r="A94" t="s">
        <v>228</v>
      </c>
      <c r="B94" t="s">
        <v>229</v>
      </c>
    </row>
    <row r="95" spans="1:2" x14ac:dyDescent="0.25">
      <c r="A95" s="20" t="s">
        <v>230</v>
      </c>
      <c r="B95" s="20" t="s">
        <v>231</v>
      </c>
    </row>
    <row r="96" spans="1:2" x14ac:dyDescent="0.25">
      <c r="A96" t="s">
        <v>232</v>
      </c>
      <c r="B96" t="s">
        <v>233</v>
      </c>
    </row>
    <row r="97" spans="1:2" x14ac:dyDescent="0.25">
      <c r="A97" s="20" t="s">
        <v>234</v>
      </c>
      <c r="B97" s="20" t="s">
        <v>235</v>
      </c>
    </row>
    <row r="98" spans="1:2" x14ac:dyDescent="0.25">
      <c r="A98" t="s">
        <v>236</v>
      </c>
      <c r="B98" t="s">
        <v>237</v>
      </c>
    </row>
    <row r="99" spans="1:2" x14ac:dyDescent="0.25">
      <c r="A99" s="20" t="s">
        <v>238</v>
      </c>
      <c r="B99" s="20" t="s">
        <v>239</v>
      </c>
    </row>
    <row r="100" spans="1:2" x14ac:dyDescent="0.25">
      <c r="A100" t="s">
        <v>240</v>
      </c>
      <c r="B100" t="s">
        <v>241</v>
      </c>
    </row>
    <row r="101" spans="1:2" x14ac:dyDescent="0.25">
      <c r="A101" s="20" t="s">
        <v>242</v>
      </c>
      <c r="B101" s="20" t="s">
        <v>243</v>
      </c>
    </row>
    <row r="102" spans="1:2" x14ac:dyDescent="0.25">
      <c r="A102" t="s">
        <v>244</v>
      </c>
      <c r="B102" t="s">
        <v>245</v>
      </c>
    </row>
    <row r="103" spans="1:2" x14ac:dyDescent="0.25">
      <c r="A103" s="20" t="s">
        <v>246</v>
      </c>
      <c r="B103" s="20" t="s">
        <v>247</v>
      </c>
    </row>
    <row r="104" spans="1:2" x14ac:dyDescent="0.25">
      <c r="A104" t="s">
        <v>248</v>
      </c>
      <c r="B104" t="s">
        <v>249</v>
      </c>
    </row>
    <row r="105" spans="1:2" x14ac:dyDescent="0.25">
      <c r="A105" s="20" t="s">
        <v>250</v>
      </c>
      <c r="B105" s="20" t="s">
        <v>251</v>
      </c>
    </row>
    <row r="106" spans="1:2" x14ac:dyDescent="0.25">
      <c r="A106" t="s">
        <v>252</v>
      </c>
      <c r="B106" t="s">
        <v>253</v>
      </c>
    </row>
    <row r="107" spans="1:2" x14ac:dyDescent="0.25">
      <c r="A107" s="20" t="s">
        <v>254</v>
      </c>
      <c r="B107" s="20" t="s">
        <v>255</v>
      </c>
    </row>
    <row r="108" spans="1:2" x14ac:dyDescent="0.25">
      <c r="A108" t="s">
        <v>256</v>
      </c>
      <c r="B108" t="s">
        <v>257</v>
      </c>
    </row>
    <row r="109" spans="1:2" x14ac:dyDescent="0.25">
      <c r="A109" s="20" t="s">
        <v>258</v>
      </c>
      <c r="B109" s="20" t="s">
        <v>259</v>
      </c>
    </row>
    <row r="110" spans="1:2" x14ac:dyDescent="0.25">
      <c r="A110" t="s">
        <v>260</v>
      </c>
      <c r="B110" t="s">
        <v>261</v>
      </c>
    </row>
    <row r="111" spans="1:2" x14ac:dyDescent="0.25">
      <c r="A111" s="20" t="s">
        <v>262</v>
      </c>
      <c r="B111" s="20" t="s">
        <v>263</v>
      </c>
    </row>
    <row r="112" spans="1:2" x14ac:dyDescent="0.25">
      <c r="A112" t="s">
        <v>264</v>
      </c>
      <c r="B112" t="s">
        <v>265</v>
      </c>
    </row>
    <row r="113" spans="1:2" x14ac:dyDescent="0.25">
      <c r="A113" s="20" t="s">
        <v>266</v>
      </c>
      <c r="B113" s="20" t="s">
        <v>267</v>
      </c>
    </row>
    <row r="114" spans="1:2" x14ac:dyDescent="0.25">
      <c r="A114" t="s">
        <v>268</v>
      </c>
      <c r="B114" t="s">
        <v>269</v>
      </c>
    </row>
    <row r="115" spans="1:2" x14ac:dyDescent="0.25">
      <c r="A115" s="20" t="s">
        <v>270</v>
      </c>
      <c r="B115" s="20" t="s">
        <v>271</v>
      </c>
    </row>
    <row r="116" spans="1:2" x14ac:dyDescent="0.25">
      <c r="A116" t="s">
        <v>272</v>
      </c>
      <c r="B116" t="s">
        <v>273</v>
      </c>
    </row>
    <row r="117" spans="1:2" x14ac:dyDescent="0.25">
      <c r="A117" s="20" t="s">
        <v>274</v>
      </c>
      <c r="B117" s="20" t="s">
        <v>275</v>
      </c>
    </row>
    <row r="118" spans="1:2" x14ac:dyDescent="0.25">
      <c r="A118" t="s">
        <v>276</v>
      </c>
      <c r="B118" t="s">
        <v>277</v>
      </c>
    </row>
    <row r="119" spans="1:2" x14ac:dyDescent="0.25">
      <c r="A119" s="20" t="s">
        <v>278</v>
      </c>
      <c r="B119" s="20" t="s">
        <v>279</v>
      </c>
    </row>
    <row r="120" spans="1:2" x14ac:dyDescent="0.25">
      <c r="A120" t="s">
        <v>280</v>
      </c>
      <c r="B120" t="s">
        <v>281</v>
      </c>
    </row>
    <row r="121" spans="1:2" x14ac:dyDescent="0.25">
      <c r="A121" s="20" t="s">
        <v>282</v>
      </c>
      <c r="B121" s="20" t="s">
        <v>283</v>
      </c>
    </row>
    <row r="122" spans="1:2" x14ac:dyDescent="0.25">
      <c r="A122" t="s">
        <v>284</v>
      </c>
      <c r="B122" t="s">
        <v>285</v>
      </c>
    </row>
    <row r="123" spans="1:2" x14ac:dyDescent="0.25">
      <c r="A123" s="20" t="s">
        <v>286</v>
      </c>
      <c r="B123" s="20" t="s">
        <v>287</v>
      </c>
    </row>
    <row r="124" spans="1:2" x14ac:dyDescent="0.25">
      <c r="A124" t="s">
        <v>288</v>
      </c>
      <c r="B124" t="s">
        <v>289</v>
      </c>
    </row>
    <row r="125" spans="1:2" x14ac:dyDescent="0.25">
      <c r="A125" s="20" t="s">
        <v>290</v>
      </c>
      <c r="B125" s="20" t="s">
        <v>147</v>
      </c>
    </row>
    <row r="126" spans="1:2" x14ac:dyDescent="0.25">
      <c r="A126" t="s">
        <v>291</v>
      </c>
      <c r="B126" t="s">
        <v>149</v>
      </c>
    </row>
    <row r="127" spans="1:2" x14ac:dyDescent="0.25">
      <c r="A127" s="20" t="s">
        <v>292</v>
      </c>
      <c r="B127" s="20" t="s">
        <v>151</v>
      </c>
    </row>
    <row r="128" spans="1:2" x14ac:dyDescent="0.25">
      <c r="A128" t="s">
        <v>293</v>
      </c>
      <c r="B128" t="s">
        <v>153</v>
      </c>
    </row>
    <row r="129" spans="1:2" x14ac:dyDescent="0.25">
      <c r="A129" s="20" t="s">
        <v>294</v>
      </c>
      <c r="B129" s="20" t="s">
        <v>295</v>
      </c>
    </row>
    <row r="130" spans="1:2" x14ac:dyDescent="0.25">
      <c r="A130" t="s">
        <v>296</v>
      </c>
      <c r="B130" t="s">
        <v>297</v>
      </c>
    </row>
    <row r="131" spans="1:2" x14ac:dyDescent="0.25">
      <c r="A131" s="20" t="s">
        <v>298</v>
      </c>
      <c r="B131" s="20" t="s">
        <v>299</v>
      </c>
    </row>
    <row r="132" spans="1:2" x14ac:dyDescent="0.25">
      <c r="A132" t="s">
        <v>300</v>
      </c>
      <c r="B132" t="s">
        <v>301</v>
      </c>
    </row>
    <row r="133" spans="1:2" x14ac:dyDescent="0.25">
      <c r="A133" s="20" t="s">
        <v>302</v>
      </c>
      <c r="B133" s="20" t="s">
        <v>155</v>
      </c>
    </row>
    <row r="134" spans="1:2" x14ac:dyDescent="0.25">
      <c r="A134" t="s">
        <v>303</v>
      </c>
      <c r="B134" t="s">
        <v>304</v>
      </c>
    </row>
    <row r="135" spans="1:2" x14ac:dyDescent="0.25">
      <c r="A135" s="20" t="s">
        <v>305</v>
      </c>
      <c r="B135" s="20" t="s">
        <v>161</v>
      </c>
    </row>
    <row r="136" spans="1:2" x14ac:dyDescent="0.25">
      <c r="A136" t="s">
        <v>306</v>
      </c>
      <c r="B136" t="s">
        <v>163</v>
      </c>
    </row>
    <row r="137" spans="1:2" x14ac:dyDescent="0.25">
      <c r="A137" s="20" t="s">
        <v>307</v>
      </c>
      <c r="B137" s="20" t="s">
        <v>308</v>
      </c>
    </row>
    <row r="138" spans="1:2" x14ac:dyDescent="0.25">
      <c r="A138" t="s">
        <v>309</v>
      </c>
      <c r="B138" t="s">
        <v>167</v>
      </c>
    </row>
    <row r="139" spans="1:2" x14ac:dyDescent="0.25">
      <c r="A139" s="20" t="s">
        <v>310</v>
      </c>
      <c r="B139" s="20" t="s">
        <v>169</v>
      </c>
    </row>
    <row r="140" spans="1:2" x14ac:dyDescent="0.25">
      <c r="A140" t="s">
        <v>311</v>
      </c>
      <c r="B140" t="s">
        <v>171</v>
      </c>
    </row>
    <row r="141" spans="1:2" x14ac:dyDescent="0.25">
      <c r="A141" s="20" t="s">
        <v>312</v>
      </c>
      <c r="B141" s="20" t="s">
        <v>173</v>
      </c>
    </row>
    <row r="142" spans="1:2" x14ac:dyDescent="0.25">
      <c r="A142" t="s">
        <v>313</v>
      </c>
      <c r="B142" t="s">
        <v>175</v>
      </c>
    </row>
    <row r="143" spans="1:2" x14ac:dyDescent="0.25">
      <c r="A143" s="20" t="s">
        <v>314</v>
      </c>
      <c r="B143" s="20" t="s">
        <v>177</v>
      </c>
    </row>
    <row r="144" spans="1:2" x14ac:dyDescent="0.25">
      <c r="A144" t="s">
        <v>315</v>
      </c>
      <c r="B144" t="s">
        <v>316</v>
      </c>
    </row>
    <row r="145" spans="1:2" x14ac:dyDescent="0.25">
      <c r="A145" s="20" t="s">
        <v>317</v>
      </c>
      <c r="B145" s="20" t="s">
        <v>318</v>
      </c>
    </row>
    <row r="146" spans="1:2" x14ac:dyDescent="0.25">
      <c r="A146" t="s">
        <v>319</v>
      </c>
      <c r="B146" t="s">
        <v>179</v>
      </c>
    </row>
    <row r="147" spans="1:2" x14ac:dyDescent="0.25">
      <c r="A147" s="20" t="s">
        <v>320</v>
      </c>
      <c r="B147" s="20" t="s">
        <v>181</v>
      </c>
    </row>
    <row r="148" spans="1:2" x14ac:dyDescent="0.25">
      <c r="A148" t="s">
        <v>321</v>
      </c>
      <c r="B148" t="s">
        <v>322</v>
      </c>
    </row>
    <row r="149" spans="1:2" x14ac:dyDescent="0.25">
      <c r="A149" s="20" t="s">
        <v>323</v>
      </c>
      <c r="B149" s="20" t="s">
        <v>324</v>
      </c>
    </row>
    <row r="150" spans="1:2" x14ac:dyDescent="0.25">
      <c r="A150" t="s">
        <v>325</v>
      </c>
      <c r="B150" t="s">
        <v>326</v>
      </c>
    </row>
    <row r="151" spans="1:2" x14ac:dyDescent="0.25">
      <c r="A151" s="20" t="s">
        <v>327</v>
      </c>
      <c r="B151" s="20" t="s">
        <v>328</v>
      </c>
    </row>
    <row r="152" spans="1:2" x14ac:dyDescent="0.25">
      <c r="A152" t="s">
        <v>329</v>
      </c>
      <c r="B152" t="s">
        <v>330</v>
      </c>
    </row>
    <row r="153" spans="1:2" x14ac:dyDescent="0.25">
      <c r="A153" s="20" t="s">
        <v>331</v>
      </c>
      <c r="B153" s="20" t="s">
        <v>332</v>
      </c>
    </row>
    <row r="154" spans="1:2" x14ac:dyDescent="0.25">
      <c r="A154" t="s">
        <v>333</v>
      </c>
      <c r="B154" t="s">
        <v>334</v>
      </c>
    </row>
    <row r="155" spans="1:2" x14ac:dyDescent="0.25">
      <c r="A155" s="20" t="s">
        <v>335</v>
      </c>
      <c r="B155" s="20" t="s">
        <v>183</v>
      </c>
    </row>
    <row r="156" spans="1:2" x14ac:dyDescent="0.25">
      <c r="A156" t="s">
        <v>336</v>
      </c>
      <c r="B156" t="s">
        <v>337</v>
      </c>
    </row>
    <row r="157" spans="1:2" x14ac:dyDescent="0.25">
      <c r="A157" s="20" t="s">
        <v>338</v>
      </c>
      <c r="B157" s="20" t="s">
        <v>339</v>
      </c>
    </row>
    <row r="158" spans="1:2" x14ac:dyDescent="0.25">
      <c r="A158" t="s">
        <v>340</v>
      </c>
      <c r="B158" t="s">
        <v>341</v>
      </c>
    </row>
    <row r="159" spans="1:2" x14ac:dyDescent="0.25">
      <c r="A159" s="20" t="s">
        <v>342</v>
      </c>
      <c r="B159" s="20" t="s">
        <v>187</v>
      </c>
    </row>
    <row r="160" spans="1:2" x14ac:dyDescent="0.25">
      <c r="A160" t="s">
        <v>343</v>
      </c>
      <c r="B160" t="s">
        <v>344</v>
      </c>
    </row>
    <row r="161" spans="1:2" x14ac:dyDescent="0.25">
      <c r="A161" s="20" t="s">
        <v>345</v>
      </c>
      <c r="B161" s="20" t="s">
        <v>346</v>
      </c>
    </row>
    <row r="162" spans="1:2" x14ac:dyDescent="0.25">
      <c r="A162" t="s">
        <v>347</v>
      </c>
      <c r="B162" t="s">
        <v>348</v>
      </c>
    </row>
    <row r="163" spans="1:2" x14ac:dyDescent="0.25">
      <c r="A163" s="20" t="s">
        <v>349</v>
      </c>
      <c r="B163" s="20" t="s">
        <v>350</v>
      </c>
    </row>
    <row r="164" spans="1:2" x14ac:dyDescent="0.25">
      <c r="A164" t="s">
        <v>351</v>
      </c>
      <c r="B164" t="s">
        <v>352</v>
      </c>
    </row>
    <row r="165" spans="1:2" x14ac:dyDescent="0.25">
      <c r="A165" s="20" t="s">
        <v>353</v>
      </c>
      <c r="B165" s="20" t="s">
        <v>354</v>
      </c>
    </row>
    <row r="166" spans="1:2" x14ac:dyDescent="0.25">
      <c r="A166" t="s">
        <v>355</v>
      </c>
      <c r="B166" t="s">
        <v>356</v>
      </c>
    </row>
    <row r="167" spans="1:2" x14ac:dyDescent="0.25">
      <c r="A167" s="20" t="s">
        <v>357</v>
      </c>
      <c r="B167" s="20" t="s">
        <v>358</v>
      </c>
    </row>
    <row r="168" spans="1:2" x14ac:dyDescent="0.25">
      <c r="A168" t="s">
        <v>359</v>
      </c>
      <c r="B168" t="s">
        <v>360</v>
      </c>
    </row>
    <row r="169" spans="1:2" x14ac:dyDescent="0.25">
      <c r="A169" s="20" t="s">
        <v>361</v>
      </c>
      <c r="B169" s="20" t="s">
        <v>362</v>
      </c>
    </row>
    <row r="170" spans="1:2" x14ac:dyDescent="0.25">
      <c r="A170" t="s">
        <v>363</v>
      </c>
      <c r="B170" t="s">
        <v>364</v>
      </c>
    </row>
    <row r="171" spans="1:2" x14ac:dyDescent="0.25">
      <c r="A171" s="20" t="s">
        <v>365</v>
      </c>
      <c r="B171" s="20" t="s">
        <v>366</v>
      </c>
    </row>
    <row r="172" spans="1:2" x14ac:dyDescent="0.25">
      <c r="A172" t="s">
        <v>367</v>
      </c>
      <c r="B172" t="s">
        <v>193</v>
      </c>
    </row>
    <row r="173" spans="1:2" x14ac:dyDescent="0.25">
      <c r="A173" s="20" t="s">
        <v>368</v>
      </c>
      <c r="B173" s="20" t="s">
        <v>195</v>
      </c>
    </row>
    <row r="174" spans="1:2" x14ac:dyDescent="0.25">
      <c r="A174" t="s">
        <v>369</v>
      </c>
      <c r="B174" t="s">
        <v>370</v>
      </c>
    </row>
    <row r="175" spans="1:2" x14ac:dyDescent="0.25">
      <c r="A175" s="20" t="s">
        <v>371</v>
      </c>
      <c r="B175" s="20" t="s">
        <v>372</v>
      </c>
    </row>
    <row r="176" spans="1:2" x14ac:dyDescent="0.25">
      <c r="A176" t="s">
        <v>373</v>
      </c>
      <c r="B176" t="s">
        <v>374</v>
      </c>
    </row>
    <row r="177" spans="1:2" x14ac:dyDescent="0.25">
      <c r="A177" s="20" t="s">
        <v>375</v>
      </c>
      <c r="B177" s="20" t="s">
        <v>376</v>
      </c>
    </row>
    <row r="178" spans="1:2" x14ac:dyDescent="0.25">
      <c r="A178" t="s">
        <v>377</v>
      </c>
      <c r="B178" t="s">
        <v>378</v>
      </c>
    </row>
    <row r="179" spans="1:2" x14ac:dyDescent="0.25">
      <c r="A179" s="20" t="s">
        <v>379</v>
      </c>
      <c r="B179" s="20" t="s">
        <v>197</v>
      </c>
    </row>
    <row r="180" spans="1:2" x14ac:dyDescent="0.25">
      <c r="A180" t="s">
        <v>380</v>
      </c>
      <c r="B180" t="s">
        <v>381</v>
      </c>
    </row>
    <row r="181" spans="1:2" x14ac:dyDescent="0.25">
      <c r="A181" s="20" t="s">
        <v>382</v>
      </c>
      <c r="B181" s="20" t="s">
        <v>383</v>
      </c>
    </row>
    <row r="182" spans="1:2" x14ac:dyDescent="0.25">
      <c r="A182" t="s">
        <v>384</v>
      </c>
      <c r="B182" t="s">
        <v>199</v>
      </c>
    </row>
    <row r="183" spans="1:2" x14ac:dyDescent="0.25">
      <c r="A183" s="20" t="s">
        <v>385</v>
      </c>
      <c r="B183" s="20" t="s">
        <v>201</v>
      </c>
    </row>
    <row r="184" spans="1:2" x14ac:dyDescent="0.25">
      <c r="A184" t="s">
        <v>386</v>
      </c>
      <c r="B184" t="s">
        <v>203</v>
      </c>
    </row>
    <row r="185" spans="1:2" x14ac:dyDescent="0.25">
      <c r="A185" s="20" t="s">
        <v>387</v>
      </c>
      <c r="B185" s="20" t="s">
        <v>205</v>
      </c>
    </row>
    <row r="186" spans="1:2" x14ac:dyDescent="0.25">
      <c r="A186" t="s">
        <v>388</v>
      </c>
      <c r="B186" t="s">
        <v>207</v>
      </c>
    </row>
    <row r="187" spans="1:2" x14ac:dyDescent="0.25">
      <c r="A187" s="20" t="s">
        <v>389</v>
      </c>
      <c r="B187" s="20" t="s">
        <v>390</v>
      </c>
    </row>
    <row r="188" spans="1:2" x14ac:dyDescent="0.25">
      <c r="A188" t="s">
        <v>391</v>
      </c>
      <c r="B188" t="s">
        <v>392</v>
      </c>
    </row>
    <row r="189" spans="1:2" x14ac:dyDescent="0.25">
      <c r="A189" s="20" t="s">
        <v>393</v>
      </c>
      <c r="B189" s="20" t="s">
        <v>394</v>
      </c>
    </row>
    <row r="190" spans="1:2" x14ac:dyDescent="0.25">
      <c r="A190" t="s">
        <v>395</v>
      </c>
      <c r="B190" t="s">
        <v>211</v>
      </c>
    </row>
    <row r="191" spans="1:2" x14ac:dyDescent="0.25">
      <c r="A191" s="20" t="s">
        <v>396</v>
      </c>
      <c r="B191" s="20" t="s">
        <v>397</v>
      </c>
    </row>
    <row r="192" spans="1:2" x14ac:dyDescent="0.25">
      <c r="A192" t="s">
        <v>398</v>
      </c>
      <c r="B192" t="s">
        <v>213</v>
      </c>
    </row>
    <row r="193" spans="1:2" x14ac:dyDescent="0.25">
      <c r="A193" s="20" t="s">
        <v>399</v>
      </c>
      <c r="B193" s="20" t="s">
        <v>215</v>
      </c>
    </row>
    <row r="194" spans="1:2" x14ac:dyDescent="0.25">
      <c r="A194" t="s">
        <v>400</v>
      </c>
      <c r="B194" t="s">
        <v>401</v>
      </c>
    </row>
    <row r="195" spans="1:2" x14ac:dyDescent="0.25">
      <c r="A195" s="20" t="s">
        <v>402</v>
      </c>
      <c r="B195" s="20" t="s">
        <v>217</v>
      </c>
    </row>
    <row r="196" spans="1:2" x14ac:dyDescent="0.25">
      <c r="A196" t="s">
        <v>403</v>
      </c>
      <c r="B196" t="s">
        <v>219</v>
      </c>
    </row>
    <row r="197" spans="1:2" x14ac:dyDescent="0.25">
      <c r="A197" s="20" t="s">
        <v>404</v>
      </c>
      <c r="B197" s="20" t="s">
        <v>221</v>
      </c>
    </row>
    <row r="198" spans="1:2" x14ac:dyDescent="0.25">
      <c r="A198" t="s">
        <v>405</v>
      </c>
      <c r="B198" t="s">
        <v>225</v>
      </c>
    </row>
    <row r="199" spans="1:2" x14ac:dyDescent="0.25">
      <c r="A199" s="20" t="s">
        <v>406</v>
      </c>
      <c r="B199" s="20" t="s">
        <v>407</v>
      </c>
    </row>
    <row r="200" spans="1:2" x14ac:dyDescent="0.25">
      <c r="A200" t="s">
        <v>408</v>
      </c>
      <c r="B200" t="s">
        <v>233</v>
      </c>
    </row>
    <row r="201" spans="1:2" x14ac:dyDescent="0.25">
      <c r="A201" s="20" t="s">
        <v>409</v>
      </c>
      <c r="B201" s="20" t="s">
        <v>235</v>
      </c>
    </row>
    <row r="202" spans="1:2" x14ac:dyDescent="0.25">
      <c r="A202" t="s">
        <v>410</v>
      </c>
      <c r="B202" t="s">
        <v>411</v>
      </c>
    </row>
    <row r="203" spans="1:2" x14ac:dyDescent="0.25">
      <c r="A203" s="20" t="s">
        <v>412</v>
      </c>
      <c r="B203" s="20" t="s">
        <v>239</v>
      </c>
    </row>
    <row r="204" spans="1:2" x14ac:dyDescent="0.25">
      <c r="A204" t="s">
        <v>413</v>
      </c>
      <c r="B204" t="s">
        <v>241</v>
      </c>
    </row>
    <row r="205" spans="1:2" x14ac:dyDescent="0.25">
      <c r="A205" s="20" t="s">
        <v>414</v>
      </c>
      <c r="B205" s="20" t="s">
        <v>415</v>
      </c>
    </row>
    <row r="206" spans="1:2" x14ac:dyDescent="0.25">
      <c r="A206" t="s">
        <v>416</v>
      </c>
      <c r="B206" t="s">
        <v>243</v>
      </c>
    </row>
    <row r="207" spans="1:2" x14ac:dyDescent="0.25">
      <c r="A207" s="20" t="s">
        <v>417</v>
      </c>
      <c r="B207" s="20" t="s">
        <v>245</v>
      </c>
    </row>
    <row r="208" spans="1:2" x14ac:dyDescent="0.25">
      <c r="A208" t="s">
        <v>418</v>
      </c>
      <c r="B208" t="s">
        <v>247</v>
      </c>
    </row>
    <row r="209" spans="1:2" x14ac:dyDescent="0.25">
      <c r="A209" s="20" t="s">
        <v>419</v>
      </c>
      <c r="B209" s="20" t="s">
        <v>249</v>
      </c>
    </row>
    <row r="210" spans="1:2" x14ac:dyDescent="0.25">
      <c r="A210" t="s">
        <v>420</v>
      </c>
      <c r="B210" t="s">
        <v>253</v>
      </c>
    </row>
    <row r="211" spans="1:2" x14ac:dyDescent="0.25">
      <c r="A211" s="20" t="s">
        <v>421</v>
      </c>
      <c r="B211" s="20" t="s">
        <v>255</v>
      </c>
    </row>
    <row r="212" spans="1:2" x14ac:dyDescent="0.25">
      <c r="A212" t="s">
        <v>422</v>
      </c>
      <c r="B212" t="s">
        <v>423</v>
      </c>
    </row>
    <row r="213" spans="1:2" x14ac:dyDescent="0.25">
      <c r="A213" s="20" t="s">
        <v>424</v>
      </c>
      <c r="B213" s="20" t="s">
        <v>257</v>
      </c>
    </row>
    <row r="214" spans="1:2" x14ac:dyDescent="0.25">
      <c r="A214" t="s">
        <v>425</v>
      </c>
      <c r="B214" t="s">
        <v>426</v>
      </c>
    </row>
    <row r="215" spans="1:2" x14ac:dyDescent="0.25">
      <c r="A215" s="20" t="s">
        <v>427</v>
      </c>
      <c r="B215" s="20" t="s">
        <v>259</v>
      </c>
    </row>
    <row r="216" spans="1:2" x14ac:dyDescent="0.25">
      <c r="A216" t="s">
        <v>428</v>
      </c>
      <c r="B216" t="s">
        <v>429</v>
      </c>
    </row>
    <row r="217" spans="1:2" x14ac:dyDescent="0.25">
      <c r="A217" s="20" t="s">
        <v>430</v>
      </c>
      <c r="B217" s="20" t="s">
        <v>269</v>
      </c>
    </row>
    <row r="218" spans="1:2" x14ac:dyDescent="0.25">
      <c r="A218" t="s">
        <v>431</v>
      </c>
      <c r="B218" t="s">
        <v>277</v>
      </c>
    </row>
    <row r="219" spans="1:2" x14ac:dyDescent="0.25">
      <c r="A219" s="20" t="s">
        <v>432</v>
      </c>
      <c r="B219" s="20" t="s">
        <v>60</v>
      </c>
    </row>
    <row r="220" spans="1:2" x14ac:dyDescent="0.25">
      <c r="A220" t="s">
        <v>433</v>
      </c>
      <c r="B220" t="s">
        <v>434</v>
      </c>
    </row>
    <row r="221" spans="1:2" x14ac:dyDescent="0.25">
      <c r="A221" s="20" t="s">
        <v>435</v>
      </c>
      <c r="B221" s="20" t="s">
        <v>436</v>
      </c>
    </row>
    <row r="222" spans="1:2" x14ac:dyDescent="0.25">
      <c r="A222" t="s">
        <v>437</v>
      </c>
      <c r="B222" t="s">
        <v>438</v>
      </c>
    </row>
    <row r="223" spans="1:2" x14ac:dyDescent="0.25">
      <c r="A223" s="20" t="s">
        <v>439</v>
      </c>
      <c r="B223" s="20" t="s">
        <v>440</v>
      </c>
    </row>
    <row r="224" spans="1:2" x14ac:dyDescent="0.25">
      <c r="A224" t="s">
        <v>441</v>
      </c>
      <c r="B224" t="s">
        <v>442</v>
      </c>
    </row>
    <row r="225" spans="1:2" x14ac:dyDescent="0.25">
      <c r="A225" s="20" t="s">
        <v>443</v>
      </c>
      <c r="B225" s="20" t="s">
        <v>444</v>
      </c>
    </row>
    <row r="226" spans="1:2" x14ac:dyDescent="0.25">
      <c r="A226" t="s">
        <v>445</v>
      </c>
      <c r="B226" t="s">
        <v>446</v>
      </c>
    </row>
    <row r="227" spans="1:2" x14ac:dyDescent="0.25">
      <c r="A227" s="20" t="s">
        <v>447</v>
      </c>
      <c r="B227" s="20" t="s">
        <v>448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2</vt:i4>
      </vt:variant>
    </vt:vector>
  </HeadingPairs>
  <TitlesOfParts>
    <vt:vector size="7" baseType="lpstr">
      <vt:lpstr>Seg. 2022</vt:lpstr>
      <vt:lpstr>Seg. 2023 </vt:lpstr>
      <vt:lpstr>RESUMEN PROYECTO</vt:lpstr>
      <vt:lpstr>lista de proyectos </vt:lpstr>
      <vt:lpstr>PUC PRESUPUESTAL </vt:lpstr>
      <vt:lpstr>'Seg. 2023 '!Área_de_impresión</vt:lpstr>
      <vt:lpstr>'Seg. 2023 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CADEFE SAS</dc:creator>
  <cp:lastModifiedBy>Luz Mery Gaviria Lopez</cp:lastModifiedBy>
  <cp:lastPrinted>2023-07-06T17:19:36Z</cp:lastPrinted>
  <dcterms:created xsi:type="dcterms:W3CDTF">2022-09-23T14:52:58Z</dcterms:created>
  <dcterms:modified xsi:type="dcterms:W3CDTF">2025-11-13T16:18:32Z</dcterms:modified>
</cp:coreProperties>
</file>